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3.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hidePivotFieldList="1" defaultThemeVersion="166925"/>
  <mc:AlternateContent xmlns:mc="http://schemas.openxmlformats.org/markup-compatibility/2006">
    <mc:Choice Requires="x15">
      <x15ac:absPath xmlns:x15ac="http://schemas.microsoft.com/office/spreadsheetml/2010/11/ac" url="https://epmco-my.sharepoint.com/personal/susana_guadalupe_essa_com_co/Documents/Sistema de gestión integrado 2.0/DOCUMENTOS/30 Gestión Ambiental/Matrices/"/>
    </mc:Choice>
  </mc:AlternateContent>
  <xr:revisionPtr revIDLastSave="0" documentId="8_{312EC04E-3A5A-4BD3-AF7E-AB600908E31F}" xr6:coauthVersionLast="47" xr6:coauthVersionMax="47" xr10:uidLastSave="{00000000-0000-0000-0000-000000000000}"/>
  <bookViews>
    <workbookView xWindow="-110" yWindow="-110" windowWidth="19420" windowHeight="10300" tabRatio="697" xr2:uid="{02E16166-615D-4280-A278-F1E4D255D508}"/>
  </bookViews>
  <sheets>
    <sheet name="REQUISITOS LEGALES" sheetId="9" r:id="rId1"/>
    <sheet name="ÍTEM TEMÁTICAS" sheetId="7" r:id="rId2"/>
    <sheet name="INDICADOR CUMPLIMIENTO" sheetId="13" r:id="rId3"/>
    <sheet name="FUENTES DE CONSULTA" sheetId="6" r:id="rId4"/>
  </sheets>
  <definedNames>
    <definedName name="SegmentaciónDeDatos_AÑO">#N/A</definedName>
    <definedName name="SegmentaciónDeDatos_Clase_de_norma21">#N/A</definedName>
    <definedName name="SegmentaciónDeDatos_TEMÁTICA">#N/A</definedName>
  </definedNames>
  <calcPr calcId="191028"/>
  <pivotCaches>
    <pivotCache cacheId="1" r:id="rId5"/>
  </pivotCaches>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6"/>
        <x14:slicerCache r:id="rId7"/>
        <x14:slicerCache r:id="rId8"/>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4" i="7" l="1"/>
  <c r="A5" i="7" s="1"/>
  <c r="A6" i="7" s="1"/>
  <c r="A7" i="7" s="1"/>
  <c r="A8" i="7" s="1"/>
  <c r="A9" i="7" s="1"/>
  <c r="A10" i="7" s="1"/>
  <c r="A11" i="7" s="1"/>
  <c r="A12" i="7" s="1"/>
  <c r="A13" i="7" s="1"/>
  <c r="A14" i="7" s="1"/>
  <c r="J11" i="13"/>
  <c r="K19" i="13"/>
  <c r="I18" i="13"/>
  <c r="K14" i="13"/>
  <c r="I13" i="13"/>
  <c r="I15" i="13"/>
  <c r="J7" i="13"/>
  <c r="K17" i="13"/>
  <c r="J19" i="13"/>
  <c r="J12" i="13"/>
  <c r="K7" i="13"/>
  <c r="J10" i="13"/>
  <c r="I10" i="13"/>
  <c r="J16" i="13"/>
  <c r="I12" i="13"/>
  <c r="K15" i="13"/>
  <c r="J8" i="13"/>
  <c r="I17" i="13"/>
  <c r="I11" i="13"/>
  <c r="I6" i="13"/>
  <c r="J13" i="13"/>
  <c r="K13" i="13"/>
  <c r="I16" i="13"/>
  <c r="K8" i="13"/>
  <c r="K11" i="13"/>
  <c r="I9" i="13"/>
  <c r="I7" i="13"/>
  <c r="K16" i="13"/>
  <c r="J14" i="13"/>
  <c r="J6" i="13"/>
  <c r="K10" i="13"/>
  <c r="I14" i="13"/>
  <c r="J15" i="13"/>
  <c r="J18" i="13"/>
  <c r="K18" i="13"/>
  <c r="I19" i="13"/>
  <c r="K9" i="13"/>
  <c r="J17" i="13"/>
  <c r="K6" i="13"/>
  <c r="I8" i="13"/>
  <c r="K12" i="13"/>
  <c r="J9" i="13"/>
  <c r="I20"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tc={95E67F4D-E87F-4F8C-B435-7F592CB14D79}</author>
    <author>MARIA FERNANDA TAMAYO VILORIA</author>
    <author>CAMILO ANDRES LANDAZABAL RIVERA</author>
    <author>MARIA FERNANDA TAMAYO VILORIA</author>
  </authors>
  <commentList>
    <comment ref="I19" authorId="0" shapeId="0" xr:uid="{95E67F4D-E87F-4F8C-B435-7F592CB14D7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Modificada por la Resolución 358 del 16 de abril de 2026</t>
      </text>
    </comment>
    <comment ref="I41" authorId="1" shapeId="0" xr:uid="{B4BD80C3-0890-4D8E-830F-A947A6A68954}">
      <text>
        <r>
          <rPr>
            <b/>
            <sz val="9"/>
            <color indexed="81"/>
            <rFont val="Tahoma"/>
            <family val="2"/>
          </rPr>
          <t>MARIA FERNANDA TAMAYO VILORIA:</t>
        </r>
        <r>
          <rPr>
            <sz val="9"/>
            <color indexed="81"/>
            <rFont val="Tahoma"/>
            <family val="2"/>
          </rPr>
          <t xml:space="preserve">
Derogada por la Res. 135 de 2025.</t>
        </r>
      </text>
    </comment>
    <comment ref="I43" authorId="1" shapeId="0" xr:uid="{316DDD9B-54DC-4F78-93DD-9883E2D13B41}">
      <text>
        <r>
          <rPr>
            <b/>
            <sz val="9"/>
            <color indexed="81"/>
            <rFont val="Tahoma"/>
            <family val="2"/>
          </rPr>
          <t>MARIA FERNANDA TAMAYO VILORIA:</t>
        </r>
        <r>
          <rPr>
            <sz val="9"/>
            <color indexed="81"/>
            <rFont val="Tahoma"/>
            <family val="2"/>
          </rPr>
          <t xml:space="preserve">
La Resolución 418 del 15 de abril dd 2024 se reglamenta parcialmente el artículo 175 de la Ley 1753 de 2015 modificado por el artículo 230 de la Ley 2294 de 2023, en relación con la definición de la administración del Registro Nacional de Reducción de las Emisiones y Remociones de Gases de Efecto Invernadero y se dictan otras disposiciones.</t>
        </r>
      </text>
    </comment>
    <comment ref="I46" authorId="1" shapeId="0" xr:uid="{B98BD2C6-55E2-4233-A6BF-770A4DA95A99}">
      <text>
        <r>
          <rPr>
            <b/>
            <sz val="9"/>
            <color indexed="81"/>
            <rFont val="Tahoma"/>
            <family val="2"/>
          </rPr>
          <t>MARIA FERNANDA TAMAYO VILORIA:</t>
        </r>
        <r>
          <rPr>
            <sz val="9"/>
            <color indexed="81"/>
            <rFont val="Tahoma"/>
            <family val="2"/>
          </rPr>
          <t xml:space="preserve">
Derogada por la Res. 135 de 2025.</t>
        </r>
      </text>
    </comment>
    <comment ref="I64" authorId="1" shapeId="0" xr:uid="{549F9905-A704-4628-AA8F-8F2BACCFE3A5}">
      <text>
        <r>
          <rPr>
            <b/>
            <sz val="9"/>
            <color indexed="81"/>
            <rFont val="Tahoma"/>
            <family val="2"/>
          </rPr>
          <t>MARIA FERNANDA TAMAYO VILORIA:</t>
        </r>
        <r>
          <rPr>
            <sz val="9"/>
            <color indexed="81"/>
            <rFont val="Tahoma"/>
            <family val="2"/>
          </rPr>
          <t xml:space="preserve">
Modifica a la Resolución 40807 de 2018.</t>
        </r>
      </text>
    </comment>
    <comment ref="I70" authorId="1" shapeId="0" xr:uid="{AACBC8E9-DE80-462E-80C6-2ACDFF4DD3AD}">
      <text>
        <r>
          <rPr>
            <b/>
            <sz val="9"/>
            <color indexed="81"/>
            <rFont val="Tahoma"/>
            <family val="2"/>
          </rPr>
          <t>MARIA FERNANDA TAMAYO VILORIA:</t>
        </r>
        <r>
          <rPr>
            <sz val="9"/>
            <color indexed="81"/>
            <rFont val="Tahoma"/>
            <family val="2"/>
          </rPr>
          <t xml:space="preserve">
Modificaciones y adiciones a la Ley 1715 de 2014.
Modificada por la Ley 2294 de 2023.</t>
        </r>
      </text>
    </comment>
    <comment ref="I72" authorId="1" shapeId="0" xr:uid="{6F59ADD7-0553-49BD-B285-7AC0A888F5E9}">
      <text>
        <r>
          <rPr>
            <b/>
            <sz val="9"/>
            <color indexed="81"/>
            <rFont val="Tahoma"/>
            <family val="2"/>
          </rPr>
          <t>MARIA FERNANDA TAMAYO VILORIA:</t>
        </r>
        <r>
          <rPr>
            <sz val="9"/>
            <color indexed="81"/>
            <rFont val="Tahoma"/>
            <family val="2"/>
          </rPr>
          <t xml:space="preserve">
Modifica al Decreto 1076 de 2015.</t>
        </r>
      </text>
    </comment>
    <comment ref="I73" authorId="1" shapeId="0" xr:uid="{3A3C4DAD-AFDC-4408-B9E5-86CB814DC811}">
      <text>
        <r>
          <rPr>
            <b/>
            <sz val="9"/>
            <color indexed="81"/>
            <rFont val="Tahoma"/>
            <family val="2"/>
          </rPr>
          <t>MARIA FERNANDA TAMAYO VILORIA:</t>
        </r>
        <r>
          <rPr>
            <sz val="9"/>
            <color indexed="81"/>
            <rFont val="Tahoma"/>
            <family val="2"/>
          </rPr>
          <t xml:space="preserve">
Modifica al Decreto 1076 de 2015 en sus artículos 2.2.9.2.1.4. y 2.2.9.2.1.5. y se adiciona el artículo 2.2.9.2.1.8.A.</t>
        </r>
      </text>
    </comment>
    <comment ref="I77" authorId="1" shapeId="0" xr:uid="{913F0FC8-84FD-4CA5-A318-9A243C06AD81}">
      <text>
        <r>
          <rPr>
            <b/>
            <sz val="9"/>
            <color indexed="81"/>
            <rFont val="Tahoma"/>
            <family val="2"/>
          </rPr>
          <t>MARIA FERNANDA TAMAYO VILORIA:</t>
        </r>
        <r>
          <rPr>
            <sz val="9"/>
            <color indexed="81"/>
            <rFont val="Tahoma"/>
            <family val="2"/>
          </rPr>
          <t xml:space="preserve">
Modifica el artículo 296 de la Ley 1955 de 2019.</t>
        </r>
      </text>
    </comment>
    <comment ref="I84" authorId="1" shapeId="0" xr:uid="{50C992A3-3ADC-405D-8085-77A619EC617F}">
      <text>
        <r>
          <rPr>
            <b/>
            <sz val="9"/>
            <color indexed="81"/>
            <rFont val="Tahoma"/>
            <family val="2"/>
          </rPr>
          <t>MARIA FERNANDA TAMAYO VILORIA:</t>
        </r>
        <r>
          <rPr>
            <sz val="9"/>
            <color indexed="81"/>
            <rFont val="Tahoma"/>
            <family val="2"/>
          </rPr>
          <t xml:space="preserve">
Modifica y adiciona el Decreto 1076 de 2015 en relación al DAA y trámite de LA.</t>
        </r>
      </text>
    </comment>
    <comment ref="I88" authorId="1" shapeId="0" xr:uid="{F93CCB59-5BCE-422C-A37E-E1B07730B1C6}">
      <text>
        <r>
          <rPr>
            <b/>
            <sz val="9"/>
            <color indexed="81"/>
            <rFont val="Tahoma"/>
            <family val="2"/>
          </rPr>
          <t>MARIA FERNANDA TAMAYO VILORIA:</t>
        </r>
        <r>
          <rPr>
            <sz val="9"/>
            <color indexed="81"/>
            <rFont val="Tahoma"/>
            <family val="2"/>
          </rPr>
          <t xml:space="preserve">
Modifica a la Resolución 1447 de 2018.</t>
        </r>
      </text>
    </comment>
    <comment ref="I93" authorId="1" shapeId="0" xr:uid="{26134693-685B-4C78-9942-AB173D5EF274}">
      <text>
        <r>
          <rPr>
            <b/>
            <sz val="9"/>
            <color indexed="81"/>
            <rFont val="Tahoma"/>
            <family val="2"/>
          </rPr>
          <t>MARIA FERNANDA TAMAYO VILORIA:</t>
        </r>
        <r>
          <rPr>
            <sz val="9"/>
            <color indexed="81"/>
            <rFont val="Tahoma"/>
            <family val="2"/>
          </rPr>
          <t xml:space="preserve">
Modifica al artículo 5 de la Resolución 1402 de 2018.
</t>
        </r>
      </text>
    </comment>
    <comment ref="I96" authorId="1" shapeId="0" xr:uid="{7209A104-C252-427F-AA42-5EB64A40D5A3}">
      <text>
        <r>
          <rPr>
            <b/>
            <sz val="9"/>
            <color indexed="81"/>
            <rFont val="Tahoma"/>
            <family val="2"/>
          </rPr>
          <t>MARIA FERNANDA TAMAYO VILORIA:</t>
        </r>
        <r>
          <rPr>
            <sz val="9"/>
            <color indexed="81"/>
            <rFont val="Tahoma"/>
            <family val="2"/>
          </rPr>
          <t xml:space="preserve">
Modifica a la Resolución 0077 de 2019.
</t>
        </r>
      </text>
    </comment>
    <comment ref="I100" authorId="1" shapeId="0" xr:uid="{64C3D726-6AB1-46A8-86D9-C72ACB30259F}">
      <text>
        <r>
          <rPr>
            <b/>
            <sz val="9"/>
            <color indexed="81"/>
            <rFont val="Tahoma"/>
            <family val="2"/>
          </rPr>
          <t>MARIA FERNANDA TAMAYO VILORIA:</t>
        </r>
        <r>
          <rPr>
            <sz val="9"/>
            <color indexed="81"/>
            <rFont val="Tahoma"/>
            <family val="2"/>
          </rPr>
          <t xml:space="preserve">
Modifica parcialmente a la Resolución 193 de 2020.</t>
        </r>
      </text>
    </comment>
    <comment ref="I101" authorId="1" shapeId="0" xr:uid="{653E4D6E-954F-4490-98FE-702076624445}">
      <text>
        <r>
          <rPr>
            <b/>
            <sz val="9"/>
            <color indexed="81"/>
            <rFont val="Tahoma"/>
            <family val="2"/>
          </rPr>
          <t>MARIA FERNANDA TAMAYO VILORIA:</t>
        </r>
        <r>
          <rPr>
            <sz val="9"/>
            <color indexed="81"/>
            <rFont val="Tahoma"/>
            <family val="2"/>
          </rPr>
          <t xml:space="preserve">
Modificada por la Resolución 529 de 2020.
</t>
        </r>
      </text>
    </comment>
    <comment ref="I102" authorId="1" shapeId="0" xr:uid="{5143D245-4E19-4B43-A9AF-A695B4740A3A}">
      <text>
        <r>
          <rPr>
            <b/>
            <sz val="9"/>
            <color indexed="81"/>
            <rFont val="Tahoma"/>
            <family val="2"/>
          </rPr>
          <t>MARIA FERNANDA TAMAYO VILORIA:</t>
        </r>
        <r>
          <rPr>
            <sz val="9"/>
            <color indexed="81"/>
            <rFont val="Tahoma"/>
            <family val="2"/>
          </rPr>
          <t xml:space="preserve">
Modificada parcialmente por la Resolución 301 de 2020.</t>
        </r>
      </text>
    </comment>
    <comment ref="I103" authorId="1" shapeId="0" xr:uid="{C233D859-7094-4994-BD1B-45CADE0A8858}">
      <text>
        <r>
          <rPr>
            <b/>
            <sz val="9"/>
            <color indexed="81"/>
            <rFont val="Tahoma"/>
            <family val="2"/>
          </rPr>
          <t>MARIA FERNANDA TAMAYO VILORIA:</t>
        </r>
        <r>
          <rPr>
            <sz val="9"/>
            <color indexed="81"/>
            <rFont val="Tahoma"/>
            <family val="2"/>
          </rPr>
          <t xml:space="preserve">
Modifica a la Resolución 0324 de 2015.</t>
        </r>
      </text>
    </comment>
    <comment ref="I104" authorId="1" shapeId="0" xr:uid="{59434D72-1588-4FA3-B812-BCE696C2A6F8}">
      <text>
        <r>
          <rPr>
            <b/>
            <sz val="9"/>
            <color indexed="81"/>
            <rFont val="Tahoma"/>
            <family val="2"/>
          </rPr>
          <t>MARIA FERNANDA TAMAYO VILORIA:</t>
        </r>
        <r>
          <rPr>
            <sz val="9"/>
            <color indexed="81"/>
            <rFont val="Tahoma"/>
            <family val="2"/>
          </rPr>
          <t xml:space="preserve">
Modifica al artículo 2do de la Resolución 065 de 2020.</t>
        </r>
      </text>
    </comment>
    <comment ref="I105" authorId="1" shapeId="0" xr:uid="{19C2A63D-315C-481E-B424-C1EA2A4F9207}">
      <text>
        <r>
          <rPr>
            <b/>
            <sz val="9"/>
            <color indexed="81"/>
            <rFont val="Tahoma"/>
            <family val="2"/>
          </rPr>
          <t>MARIA FERNANDA TAMAYO VILORIA:</t>
        </r>
        <r>
          <rPr>
            <sz val="9"/>
            <color indexed="81"/>
            <rFont val="Tahoma"/>
            <family val="2"/>
          </rPr>
          <t xml:space="preserve">
Modifica a la Resolucíon 470 de 2020</t>
        </r>
      </text>
    </comment>
    <comment ref="I106" authorId="1" shapeId="0" xr:uid="{994DD4F3-37E5-4152-AB1D-1A17E3482464}">
      <text>
        <r>
          <rPr>
            <b/>
            <sz val="9"/>
            <color indexed="81"/>
            <rFont val="Tahoma"/>
            <family val="2"/>
          </rPr>
          <t>MARIA FERNANDA TAMAYO VILORIA:</t>
        </r>
        <r>
          <rPr>
            <sz val="9"/>
            <color indexed="81"/>
            <rFont val="Tahoma"/>
            <family val="2"/>
          </rPr>
          <t xml:space="preserve">
Modifica al artículo 19 de la Resolución 1971 de 2019.</t>
        </r>
      </text>
    </comment>
    <comment ref="I107" authorId="1" shapeId="0" xr:uid="{B7796D98-EB89-43A1-9C31-20E62D302EA9}">
      <text>
        <r>
          <rPr>
            <b/>
            <sz val="9"/>
            <color indexed="81"/>
            <rFont val="Tahoma"/>
            <family val="2"/>
          </rPr>
          <t>MARIA FERNANDA TAMAYO VILORIA:</t>
        </r>
        <r>
          <rPr>
            <sz val="9"/>
            <color indexed="81"/>
            <rFont val="Tahoma"/>
            <family val="2"/>
          </rPr>
          <t xml:space="preserve">
Modificada en su artículo 2do por la Resolución 134 de 2020</t>
        </r>
      </text>
    </comment>
    <comment ref="I108" authorId="1" shapeId="0" xr:uid="{183CF6CD-335D-4C9B-AD1B-8693385AE2FA}">
      <text>
        <r>
          <rPr>
            <b/>
            <sz val="9"/>
            <color indexed="81"/>
            <rFont val="Tahoma"/>
            <family val="2"/>
          </rPr>
          <t>MARIA FERNANDA TAMAYO VILORIA:</t>
        </r>
        <r>
          <rPr>
            <sz val="9"/>
            <color indexed="81"/>
            <rFont val="Tahoma"/>
            <family val="2"/>
          </rPr>
          <t xml:space="preserve">
Modifica parcialmente a la Resolución 297 de 2019.</t>
        </r>
      </text>
    </comment>
    <comment ref="I110" authorId="1" shapeId="0" xr:uid="{58BD766D-1FCB-4B91-8001-59AB2DCC9D6F}">
      <text>
        <r>
          <rPr>
            <b/>
            <sz val="9"/>
            <color indexed="81"/>
            <rFont val="Tahoma"/>
            <family val="2"/>
          </rPr>
          <t>MARIA FERNANDA TAMAYO VILORIA:</t>
        </r>
        <r>
          <rPr>
            <sz val="9"/>
            <color indexed="81"/>
            <rFont val="Tahoma"/>
            <family val="2"/>
          </rPr>
          <t xml:space="preserve">
Modificado por Decreto 1435 de 2022
Adicionado por Decreto 960 de 2021
Modificado por Decreto 960 de 2021
</t>
        </r>
      </text>
    </comment>
    <comment ref="I111" authorId="1" shapeId="0" xr:uid="{35CA8077-BECE-42DA-BFDC-795668B375EE}">
      <text>
        <r>
          <rPr>
            <b/>
            <sz val="9"/>
            <color indexed="81"/>
            <rFont val="Tahoma"/>
            <family val="2"/>
          </rPr>
          <t>MARIA FERNANDA TAMAYO VILORIA:</t>
        </r>
        <r>
          <rPr>
            <sz val="9"/>
            <color indexed="81"/>
            <rFont val="Tahoma"/>
            <family val="2"/>
          </rPr>
          <t xml:space="preserve">
Modificada en su artículo 19 por la Resolución 200 de 2020.</t>
        </r>
      </text>
    </comment>
    <comment ref="I112" authorId="1" shapeId="0" xr:uid="{81381669-2A3F-41A3-8DBA-CB38F2078D6B}">
      <text>
        <r>
          <rPr>
            <b/>
            <sz val="9"/>
            <color indexed="81"/>
            <rFont val="Tahoma"/>
            <family val="2"/>
          </rPr>
          <t>MARIA FERNANDA TAMAYO VILORIA:</t>
        </r>
        <r>
          <rPr>
            <sz val="9"/>
            <color indexed="81"/>
            <rFont val="Tahoma"/>
            <family val="2"/>
          </rPr>
          <t xml:space="preserve">
Modifica al Decreto 1076 de 2015, en relación a plantaciones forestales.</t>
        </r>
      </text>
    </comment>
    <comment ref="I114" authorId="1" shapeId="0" xr:uid="{5248E704-769F-451A-83CA-81A11F8856F2}">
      <text>
        <r>
          <rPr>
            <b/>
            <sz val="9"/>
            <color indexed="81"/>
            <rFont val="Tahoma"/>
            <family val="2"/>
          </rPr>
          <t>MARIA FERNANDA TAMAYO VILORIA:</t>
        </r>
        <r>
          <rPr>
            <sz val="9"/>
            <color indexed="81"/>
            <rFont val="Tahoma"/>
            <family val="2"/>
          </rPr>
          <t xml:space="preserve">
Modificada en su artículo 296 por la Resolución 40060 de 2021.
Modificada por la Ley 2294 de 2023.</t>
        </r>
      </text>
    </comment>
    <comment ref="I116" authorId="1" shapeId="0" xr:uid="{24BF1B7A-7C7D-4F54-B58A-5476A9D5953B}">
      <text>
        <r>
          <rPr>
            <b/>
            <sz val="9"/>
            <color indexed="81"/>
            <rFont val="Tahoma"/>
            <family val="2"/>
          </rPr>
          <t>MARIA FERNANDA TAMAYO VILORIA:</t>
        </r>
        <r>
          <rPr>
            <sz val="9"/>
            <color indexed="81"/>
            <rFont val="Tahoma"/>
            <family val="2"/>
          </rPr>
          <t xml:space="preserve">
Modificada por la Resolución 0549 de 2020.
</t>
        </r>
      </text>
    </comment>
    <comment ref="I119" authorId="1" shapeId="0" xr:uid="{1B892C6F-3F0B-415B-8675-1460DB6EFDD7}">
      <text>
        <r>
          <rPr>
            <b/>
            <sz val="9"/>
            <color indexed="81"/>
            <rFont val="Tahoma"/>
            <family val="2"/>
          </rPr>
          <t>MARIA FERNANDA TAMAYO VILORIA:</t>
        </r>
        <r>
          <rPr>
            <sz val="9"/>
            <color indexed="81"/>
            <rFont val="Tahoma"/>
            <family val="2"/>
          </rPr>
          <t xml:space="preserve">
Modifica a la Resolución 0324 de 2015.</t>
        </r>
      </text>
    </comment>
    <comment ref="I128" authorId="1" shapeId="0" xr:uid="{367E1FDD-CFF0-4C6F-9285-782E850413A9}">
      <text>
        <r>
          <rPr>
            <b/>
            <sz val="9"/>
            <color indexed="81"/>
            <rFont val="Tahoma"/>
            <family val="2"/>
          </rPr>
          <t>MARIA FERNANDA TAMAYO VILORIA:</t>
        </r>
        <r>
          <rPr>
            <sz val="9"/>
            <color indexed="81"/>
            <rFont val="Tahoma"/>
            <family val="2"/>
          </rPr>
          <t xml:space="preserve">
Modificado por la Resolución 40350 de 2021</t>
        </r>
      </text>
    </comment>
    <comment ref="I129" authorId="1" shapeId="0" xr:uid="{8F090960-0F78-42AB-BA42-C0C56621A16A}">
      <text>
        <r>
          <rPr>
            <b/>
            <sz val="9"/>
            <color indexed="81"/>
            <rFont val="Tahoma"/>
            <family val="2"/>
          </rPr>
          <t>MARIA FERNANDA TAMAYO VILORIA:</t>
        </r>
        <r>
          <rPr>
            <sz val="9"/>
            <color indexed="81"/>
            <rFont val="Tahoma"/>
            <family val="2"/>
          </rPr>
          <t xml:space="preserve">
Modificada por la Resolución 0831 de 2020.</t>
        </r>
      </text>
    </comment>
    <comment ref="I130" authorId="2" shapeId="0" xr:uid="{8ADD8EF3-A6E2-46A3-811C-87F873452D26}">
      <text>
        <r>
          <rPr>
            <sz val="9"/>
            <color indexed="81"/>
            <rFont val="Tahoma"/>
            <family val="2"/>
          </rPr>
          <t xml:space="preserve">CAMILO ANDRES LANDAZABAL RIVERA:
</t>
        </r>
        <r>
          <rPr>
            <b/>
            <sz val="9"/>
            <color indexed="81"/>
            <rFont val="Tahoma"/>
            <family val="2"/>
          </rPr>
          <t>DEROGADA</t>
        </r>
        <r>
          <rPr>
            <sz val="9"/>
            <color indexed="81"/>
            <rFont val="Tahoma"/>
            <family val="2"/>
          </rPr>
          <t xml:space="preserve"> por la Resolución 305 de 2026</t>
        </r>
      </text>
    </comment>
    <comment ref="I132" authorId="1" shapeId="0" xr:uid="{EF24F8D5-9FBE-471A-B515-17071529ED20}">
      <text>
        <r>
          <rPr>
            <b/>
            <sz val="9"/>
            <color indexed="81"/>
            <rFont val="Tahoma"/>
            <family val="2"/>
          </rPr>
          <t>MARIA FERNANDA TAMAYO VILORIA:</t>
        </r>
        <r>
          <rPr>
            <sz val="9"/>
            <color indexed="81"/>
            <rFont val="Tahoma"/>
            <family val="2"/>
          </rPr>
          <t xml:space="preserve">
Modificada por la Resolución 1342 de 2020.</t>
        </r>
      </text>
    </comment>
    <comment ref="I133" authorId="1" shapeId="0" xr:uid="{DFFA78F7-77A9-4BF6-B716-F8B6205C1BDB}">
      <text>
        <r>
          <rPr>
            <b/>
            <sz val="9"/>
            <color indexed="81"/>
            <rFont val="Tahoma"/>
            <family val="2"/>
          </rPr>
          <t>MARIA FERNANDA TAMAYO VILORIA:</t>
        </r>
        <r>
          <rPr>
            <sz val="9"/>
            <color indexed="81"/>
            <rFont val="Tahoma"/>
            <family val="2"/>
          </rPr>
          <t xml:space="preserve">
Modificada en su artículo 5 por la Resolución 114 de 2019 y la Resolución 0629 de 2020
</t>
        </r>
      </text>
    </comment>
    <comment ref="I149" authorId="1" shapeId="0" xr:uid="{CAF20154-125E-4939-A621-8F6854179B01}">
      <text>
        <r>
          <rPr>
            <b/>
            <sz val="9"/>
            <color indexed="81"/>
            <rFont val="Tahoma"/>
            <family val="2"/>
          </rPr>
          <t>MARIA FERNANDA TAMAYO VILORIA:</t>
        </r>
        <r>
          <rPr>
            <sz val="9"/>
            <color indexed="81"/>
            <rFont val="Tahoma"/>
            <family val="2"/>
          </rPr>
          <t xml:space="preserve">
Modificada en sus artículos 9, 10 y 12 por la Resolución 1428 de 2018.
Asimismo, esta Resolución (256 de 2018) modifica a la Resolución 1526 de 2012.
</t>
        </r>
        <r>
          <rPr>
            <b/>
            <sz val="9"/>
            <color indexed="81"/>
            <rFont val="Tahoma"/>
            <family val="2"/>
          </rPr>
          <t xml:space="preserve">
DEROGADA </t>
        </r>
        <r>
          <rPr>
            <sz val="9"/>
            <color indexed="81"/>
            <rFont val="Tahoma"/>
            <family val="2"/>
          </rPr>
          <t>por la Resolución 305 de 2026</t>
        </r>
      </text>
    </comment>
    <comment ref="I183" authorId="1" shapeId="0" xr:uid="{A1F4A67C-116F-41DE-9B19-9C7FE69CBA2D}">
      <text>
        <r>
          <rPr>
            <b/>
            <sz val="9"/>
            <color indexed="81"/>
            <rFont val="Tahoma"/>
            <family val="2"/>
          </rPr>
          <t>MARIA FERNANDA TAMAYO VILORIA:</t>
        </r>
        <r>
          <rPr>
            <sz val="9"/>
            <color indexed="81"/>
            <rFont val="Tahoma"/>
            <family val="2"/>
          </rPr>
          <t xml:space="preserve">
Modificada por la Resolución 1303 de 2018.
</t>
        </r>
      </text>
    </comment>
    <comment ref="I184" authorId="1" shapeId="0" xr:uid="{6850D83E-211D-4D26-BE72-E285404B95E7}">
      <text>
        <r>
          <rPr>
            <b/>
            <sz val="9"/>
            <color indexed="81"/>
            <rFont val="Tahoma"/>
            <family val="2"/>
          </rPr>
          <t>MARIA FERNANDA TAMAYO VILORIA:</t>
        </r>
        <r>
          <rPr>
            <sz val="9"/>
            <color indexed="81"/>
            <rFont val="Tahoma"/>
            <family val="2"/>
          </rPr>
          <t xml:space="preserve">
Modificada por la Resolución 1770 de 2018</t>
        </r>
      </text>
    </comment>
    <comment ref="I197" authorId="1" shapeId="0" xr:uid="{225DEAC9-D9D8-4DD8-8629-7E37DFD91E81}">
      <text>
        <r>
          <rPr>
            <b/>
            <sz val="9"/>
            <color indexed="81"/>
            <rFont val="Tahoma"/>
            <family val="2"/>
          </rPr>
          <t>MARIA FERNANDA TAMAYO VILORIA:</t>
        </r>
        <r>
          <rPr>
            <sz val="9"/>
            <color indexed="81"/>
            <rFont val="Tahoma"/>
            <family val="2"/>
          </rPr>
          <t xml:space="preserve">
Modificada por la Resolución 0136 de 2018, en sus artículos 6, 10, 13.</t>
        </r>
      </text>
    </comment>
    <comment ref="I198" authorId="1" shapeId="0" xr:uid="{EA898B8B-F8D4-409E-822E-F388AA3AE865}">
      <text>
        <r>
          <rPr>
            <b/>
            <sz val="9"/>
            <color indexed="81"/>
            <rFont val="Tahoma"/>
            <family val="2"/>
          </rPr>
          <t>MARIA FERNANDA TAMAYO VILORIA:</t>
        </r>
        <r>
          <rPr>
            <sz val="9"/>
            <color indexed="81"/>
            <rFont val="Tahoma"/>
            <family val="2"/>
          </rPr>
          <t xml:space="preserve">
Modificada por la Ley 2169 de 2021.
Modificada por la Ley 1955 de 2019.</t>
        </r>
      </text>
    </comment>
    <comment ref="I199" authorId="1" shapeId="0" xr:uid="{3A627A0D-E8F6-4D3E-B8F6-6F78F8CB3465}">
      <text>
        <r>
          <rPr>
            <b/>
            <sz val="9"/>
            <color indexed="81"/>
            <rFont val="Tahoma"/>
            <family val="2"/>
          </rPr>
          <t>MARIA FERNANDA TAMAYO VILORIA:</t>
        </r>
        <r>
          <rPr>
            <sz val="9"/>
            <color indexed="81"/>
            <rFont val="Tahoma"/>
            <family val="2"/>
          </rPr>
          <t xml:space="preserve">
Modificada en Parte VL "Patrimonio Arqueológico" por el Decreto 138 de 2019.</t>
        </r>
      </text>
    </comment>
    <comment ref="I205" authorId="1" shapeId="0" xr:uid="{12D16B0B-8C42-4F24-99E2-8606C2D4B3A4}">
      <text>
        <r>
          <rPr>
            <b/>
            <sz val="9"/>
            <color indexed="81"/>
            <rFont val="Tahoma"/>
            <family val="2"/>
          </rPr>
          <t>MARIA FERNANDA TAMAYO VILORIA:</t>
        </r>
        <r>
          <rPr>
            <sz val="9"/>
            <color indexed="81"/>
            <rFont val="Tahoma"/>
            <family val="2"/>
          </rPr>
          <t xml:space="preserve">
Modificada parcialmente por la Resolución 00770 de 2020.
Modificada parcialmente por la Resolución 01978 2018.</t>
        </r>
      </text>
    </comment>
    <comment ref="I208" authorId="1" shapeId="0" xr:uid="{A5C771BF-D3AF-45AC-885D-7A9B02D02867}">
      <text>
        <r>
          <rPr>
            <b/>
            <sz val="9"/>
            <color indexed="81"/>
            <rFont val="Tahoma"/>
            <family val="2"/>
          </rPr>
          <t>MARIA FERNANDA TAMAYO VILORIA:</t>
        </r>
        <r>
          <rPr>
            <sz val="9"/>
            <color indexed="81"/>
            <rFont val="Tahoma"/>
            <family val="2"/>
          </rPr>
          <t xml:space="preserve">
Modificada parcialmente por la Resolución 0002 de 2018.</t>
        </r>
      </text>
    </comment>
    <comment ref="I214" authorId="1" shapeId="0" xr:uid="{38B689F5-1B12-4FDB-BA26-E879298823FF}">
      <text>
        <r>
          <rPr>
            <b/>
            <sz val="9"/>
            <color indexed="81"/>
            <rFont val="Tahoma"/>
            <family val="2"/>
          </rPr>
          <t>MARIA FERNANDA TAMAYO VILORIA:</t>
        </r>
        <r>
          <rPr>
            <sz val="9"/>
            <color indexed="81"/>
            <rFont val="Tahoma"/>
            <family val="2"/>
          </rPr>
          <t xml:space="preserve">
Modificada por la Ley 2099 de 2021.
Modificada por la Ley 2294 de 2023, 'por el cual se expide el Plan Nacional de Desarrollo 2022-2026 “Colombia Potencia Mundial de la Vida”'.
</t>
        </r>
      </text>
    </comment>
    <comment ref="I222" authorId="1" shapeId="0" xr:uid="{C4D44DCC-4B44-45C2-8A49-A594655A8384}">
      <text>
        <r>
          <rPr>
            <b/>
            <sz val="9"/>
            <color indexed="81"/>
            <rFont val="Tahoma"/>
            <family val="2"/>
          </rPr>
          <t>MARIA FERNANDA TAMAYO VILORIA:</t>
        </r>
        <r>
          <rPr>
            <sz val="9"/>
            <color indexed="81"/>
            <rFont val="Tahoma"/>
            <family val="2"/>
          </rPr>
          <t xml:space="preserve">
Derogada por la Resolución 0762 del 18 de julio de 2022.</t>
        </r>
      </text>
    </comment>
    <comment ref="I224" authorId="1" shapeId="0" xr:uid="{E555826E-5A1F-4881-AB3C-7F0717CC6DEB}">
      <text>
        <r>
          <rPr>
            <b/>
            <sz val="9"/>
            <color indexed="81"/>
            <rFont val="Tahoma"/>
            <family val="2"/>
          </rPr>
          <t>MARIA FERNANDA TAMAYO VILORIA:</t>
        </r>
        <r>
          <rPr>
            <sz val="9"/>
            <color indexed="81"/>
            <rFont val="Tahoma"/>
            <family val="2"/>
          </rPr>
          <t xml:space="preserve">
Modificada parcialmente por el RETIE 2015</t>
        </r>
      </text>
    </comment>
    <comment ref="I231" authorId="1" shapeId="0" xr:uid="{0CC533C1-AB4A-4F32-8F1C-C4590930D171}">
      <text>
        <r>
          <rPr>
            <b/>
            <sz val="9"/>
            <color indexed="81"/>
            <rFont val="Tahoma"/>
            <family val="2"/>
          </rPr>
          <t>MARIA FERNANDA TAMAYO VILORIA:</t>
        </r>
        <r>
          <rPr>
            <sz val="9"/>
            <color indexed="81"/>
            <rFont val="Tahoma"/>
            <family val="2"/>
          </rPr>
          <t xml:space="preserve">
Derogada por la Resolución 2182 de 2018.</t>
        </r>
      </text>
    </comment>
    <comment ref="I239" authorId="1" shapeId="0" xr:uid="{46388B19-60C3-40B0-96FA-6EAD6E0C7526}">
      <text>
        <r>
          <rPr>
            <b/>
            <sz val="9"/>
            <color indexed="81"/>
            <rFont val="Tahoma"/>
            <family val="2"/>
          </rPr>
          <t>MARIA FERNANDA TAMAYO VILORIA:</t>
        </r>
        <r>
          <rPr>
            <sz val="9"/>
            <color indexed="81"/>
            <rFont val="Tahoma"/>
            <family val="2"/>
          </rPr>
          <t xml:space="preserve">
Modificada por la Resolución 1274 de 2014.</t>
        </r>
      </text>
    </comment>
    <comment ref="I240" authorId="1" shapeId="0" xr:uid="{1BE8ABD1-770D-475B-99A2-9F12098BD0F1}">
      <text>
        <r>
          <rPr>
            <b/>
            <sz val="9"/>
            <color indexed="81"/>
            <rFont val="Tahoma"/>
            <family val="2"/>
          </rPr>
          <t>MARIA FERNANDA TAMAYO VILORIA:</t>
        </r>
        <r>
          <rPr>
            <sz val="9"/>
            <color indexed="81"/>
            <rFont val="Tahoma"/>
            <family val="2"/>
          </rPr>
          <t xml:space="preserve">
Modificada por la Resolución 256 de 2018.
Derogada por la Resolución 110 del 2022.
Derogada por la Resolución 1526 de 2012 en sus artículos 7 y 8.</t>
        </r>
      </text>
    </comment>
    <comment ref="I243" authorId="1" shapeId="0" xr:uid="{DB501996-6849-42F2-82E8-6116920848E9}">
      <text>
        <r>
          <rPr>
            <b/>
            <sz val="9"/>
            <color indexed="81"/>
            <rFont val="Tahoma"/>
            <family val="2"/>
          </rPr>
          <t>MARIA FERNANDA TAMAYO VILORIA:</t>
        </r>
        <r>
          <rPr>
            <sz val="9"/>
            <color indexed="81"/>
            <rFont val="Tahoma"/>
            <family val="2"/>
          </rPr>
          <t xml:space="preserve">
Derogada por la Resolución 2182 de 2016.</t>
        </r>
      </text>
    </comment>
    <comment ref="I248" authorId="1" shapeId="0" xr:uid="{C28C84C6-107F-40B2-97BF-EB4D4FA3F78E}">
      <text>
        <r>
          <rPr>
            <b/>
            <sz val="9"/>
            <color indexed="81"/>
            <rFont val="Tahoma"/>
            <family val="2"/>
          </rPr>
          <t>MARIA FERNANDA TAMAYO VILORIA:</t>
        </r>
        <r>
          <rPr>
            <sz val="9"/>
            <color indexed="81"/>
            <rFont val="Tahoma"/>
            <family val="2"/>
          </rPr>
          <t xml:space="preserve">
Modificada por la Ley 2474 de 2025</t>
        </r>
      </text>
    </comment>
    <comment ref="I252" authorId="1" shapeId="0" xr:uid="{EDB03ACA-77F7-4DE4-84C2-B4B8E06BB10F}">
      <text>
        <r>
          <rPr>
            <b/>
            <sz val="9"/>
            <color indexed="81"/>
            <rFont val="Tahoma"/>
            <family val="2"/>
          </rPr>
          <t>MARIA FERNANDA TAMAYO VILORIA:</t>
        </r>
        <r>
          <rPr>
            <sz val="9"/>
            <color indexed="81"/>
            <rFont val="Tahoma"/>
            <family val="2"/>
          </rPr>
          <t xml:space="preserve">
Modificada por la Resolución 1741 de 2016.</t>
        </r>
      </text>
    </comment>
    <comment ref="I259" authorId="1" shapeId="0" xr:uid="{224E7B17-788D-4F17-8BF2-63482F2C519F}">
      <text>
        <r>
          <rPr>
            <b/>
            <sz val="9"/>
            <color indexed="81"/>
            <rFont val="Tahoma"/>
            <family val="2"/>
          </rPr>
          <t>MARIA FERNANDA TAMAYO VILORIA:</t>
        </r>
        <r>
          <rPr>
            <sz val="9"/>
            <color indexed="81"/>
            <rFont val="Tahoma"/>
            <family val="2"/>
          </rPr>
          <t xml:space="preserve">
Modificada por la Ley 1955 de 2019.
Modificada por la Ley 2294 de 2023.</t>
        </r>
      </text>
    </comment>
    <comment ref="I262" authorId="1" shapeId="0" xr:uid="{F2A80686-B580-40DC-B874-C840F06CF14E}">
      <text>
        <r>
          <rPr>
            <b/>
            <sz val="9"/>
            <color indexed="81"/>
            <rFont val="Tahoma"/>
            <family val="2"/>
          </rPr>
          <t>MARIA FERNANDA TAMAYO VILORIA:</t>
        </r>
        <r>
          <rPr>
            <sz val="9"/>
            <color indexed="81"/>
            <rFont val="Tahoma"/>
            <family val="2"/>
          </rPr>
          <t xml:space="preserve">
Modifica a la Resolución 182544 de 2010.</t>
        </r>
      </text>
    </comment>
    <comment ref="I263" authorId="1" shapeId="0" xr:uid="{E92ACA23-5B5E-421C-A025-13DB62D9A4D1}">
      <text>
        <r>
          <rPr>
            <b/>
            <sz val="9"/>
            <color indexed="81"/>
            <rFont val="Tahoma"/>
            <family val="2"/>
          </rPr>
          <t>MARIA FERNANDA TAMAYO VILORIA:</t>
        </r>
        <r>
          <rPr>
            <sz val="9"/>
            <color indexed="81"/>
            <rFont val="Tahoma"/>
            <family val="2"/>
          </rPr>
          <t xml:space="preserve">
Modificada por la Resolución 180173 de 2011.</t>
        </r>
      </text>
    </comment>
    <comment ref="I266" authorId="1" shapeId="0" xr:uid="{9C60433E-AEE3-4295-AC12-E916093B5F5E}">
      <text>
        <r>
          <rPr>
            <b/>
            <sz val="9"/>
            <color indexed="81"/>
            <rFont val="Tahoma"/>
            <family val="2"/>
          </rPr>
          <t>MARIA FERNANDA TAMAYO VILORIA:</t>
        </r>
        <r>
          <rPr>
            <sz val="9"/>
            <color indexed="81"/>
            <rFont val="Tahoma"/>
            <family val="2"/>
          </rPr>
          <t xml:space="preserve">
Modifica parcialmente al Decreto 3930 de 2010</t>
        </r>
      </text>
    </comment>
    <comment ref="I270" authorId="1" shapeId="0" xr:uid="{BD8F631D-E14A-4C01-9729-2D6FE860CCB2}">
      <text>
        <r>
          <rPr>
            <b/>
            <sz val="9"/>
            <color indexed="81"/>
            <rFont val="Tahoma"/>
            <family val="2"/>
          </rPr>
          <t>MARIA FERNANDA TAMAYO VILORIA:</t>
        </r>
        <r>
          <rPr>
            <sz val="9"/>
            <color indexed="81"/>
            <rFont val="Tahoma"/>
            <family val="2"/>
          </rPr>
          <t xml:space="preserve">
Modificada por el artículo 26 de la Resolución 2254 de 2017</t>
        </r>
      </text>
    </comment>
    <comment ref="I275" authorId="1" shapeId="0" xr:uid="{87F2BA98-E10F-41EC-97E7-8575A6DD0193}">
      <text>
        <r>
          <rPr>
            <b/>
            <sz val="9"/>
            <color indexed="81"/>
            <rFont val="Tahoma"/>
            <family val="2"/>
          </rPr>
          <t>MARIA FERNANDA TAMAYO VILORIA:</t>
        </r>
        <r>
          <rPr>
            <sz val="9"/>
            <color indexed="81"/>
            <rFont val="Tahoma"/>
            <family val="2"/>
          </rPr>
          <t xml:space="preserve">
Modificado parcialmente por el Decreto 4728 de 2010 y el Decreto 303 de 2012.</t>
        </r>
      </text>
    </comment>
    <comment ref="I278" authorId="1" shapeId="0" xr:uid="{FDEB3B3B-0FEF-4420-9B6D-9969BBACACA3}">
      <text>
        <r>
          <rPr>
            <b/>
            <sz val="9"/>
            <color indexed="81"/>
            <rFont val="Tahoma"/>
            <family val="2"/>
          </rPr>
          <t>MARIA FERNANDA TAMAYO VILORIA:</t>
        </r>
        <r>
          <rPr>
            <sz val="9"/>
            <color indexed="81"/>
            <rFont val="Tahoma"/>
            <family val="2"/>
          </rPr>
          <t xml:space="preserve">
Quedará derogada a partir del 1 de enero de 2023 por la Resolución 0851 del 05 de agosto de 2022.</t>
        </r>
      </text>
    </comment>
    <comment ref="I279" authorId="1" shapeId="0" xr:uid="{B3671DA7-28C3-49E8-AC81-7857235D43EF}">
      <text>
        <r>
          <rPr>
            <b/>
            <sz val="9"/>
            <color indexed="81"/>
            <rFont val="Tahoma"/>
            <family val="2"/>
          </rPr>
          <t>MARIA FERNANDA TAMAYO VILORIA:</t>
        </r>
        <r>
          <rPr>
            <sz val="9"/>
            <color indexed="81"/>
            <rFont val="Tahoma"/>
            <family val="2"/>
          </rPr>
          <t xml:space="preserve">
Quedará derogada a partir del 1 de enero de 2023 por la Resolución 0851 del 05 de agosto de 2022.</t>
        </r>
      </text>
    </comment>
    <comment ref="I280" authorId="1" shapeId="0" xr:uid="{28325305-AEC6-42AE-8393-147D71DBD768}">
      <text>
        <r>
          <rPr>
            <b/>
            <sz val="9"/>
            <color indexed="81"/>
            <rFont val="Tahoma"/>
            <family val="2"/>
          </rPr>
          <t>MARIA FERNANDA TAMAYO VILORIA:</t>
        </r>
        <r>
          <rPr>
            <sz val="9"/>
            <color indexed="81"/>
            <rFont val="Tahoma"/>
            <family val="2"/>
          </rPr>
          <t xml:space="preserve">
Modifica a la Resolución 909 de 2008.
</t>
        </r>
      </text>
    </comment>
    <comment ref="I281" authorId="1" shapeId="0" xr:uid="{1661AFB7-6FDA-4E2B-8A2D-083A88180986}">
      <text>
        <r>
          <rPr>
            <b/>
            <sz val="9"/>
            <color indexed="81"/>
            <rFont val="Tahoma"/>
            <family val="2"/>
          </rPr>
          <t>MARIA FERNANDA TAMAYO VILORIA:</t>
        </r>
        <r>
          <rPr>
            <sz val="9"/>
            <color indexed="81"/>
            <rFont val="Tahoma"/>
            <family val="2"/>
          </rPr>
          <t xml:space="preserve">
Quedará derogada a partir del 1 de enero de 2023 por la Resolución 0851 del 05 de agosto de 2022.</t>
        </r>
      </text>
    </comment>
    <comment ref="I284" authorId="1" shapeId="0" xr:uid="{941E4863-2F31-4DE9-811B-13C1925C24D3}">
      <text>
        <r>
          <rPr>
            <b/>
            <sz val="9"/>
            <color indexed="81"/>
            <rFont val="Tahoma"/>
            <family val="2"/>
          </rPr>
          <t>MARIA FERNANDA TAMAYO VILORIA:</t>
        </r>
        <r>
          <rPr>
            <sz val="9"/>
            <color indexed="81"/>
            <rFont val="Tahoma"/>
            <family val="2"/>
          </rPr>
          <t xml:space="preserve">
Modificado por el Plan de Acción Indicativo 2017-2022.</t>
        </r>
      </text>
    </comment>
    <comment ref="I285" authorId="1" shapeId="0" xr:uid="{7B3286FB-4F20-441E-B0FE-06D7368085BE}">
      <text>
        <r>
          <rPr>
            <b/>
            <sz val="9"/>
            <color indexed="81"/>
            <rFont val="Tahoma"/>
            <family val="2"/>
          </rPr>
          <t>MARIA FERNANDA TAMAYO VILORIA:</t>
        </r>
        <r>
          <rPr>
            <sz val="9"/>
            <color indexed="81"/>
            <rFont val="Tahoma"/>
            <family val="2"/>
          </rPr>
          <t xml:space="preserve">
Modificado por la Resolución 2153 de 2010.
</t>
        </r>
      </text>
    </comment>
    <comment ref="I287" authorId="1" shapeId="0" xr:uid="{D01A8766-63AA-4F35-A96F-650A1C137967}">
      <text>
        <r>
          <rPr>
            <b/>
            <sz val="9"/>
            <color indexed="81"/>
            <rFont val="Tahoma"/>
            <family val="2"/>
          </rPr>
          <t>MARIA FERNANDA TAMAYO VILORIA:</t>
        </r>
        <r>
          <rPr>
            <sz val="9"/>
            <color indexed="81"/>
            <rFont val="Tahoma"/>
            <family val="2"/>
          </rPr>
          <t xml:space="preserve">
Modificada por la Resolución 2254 de 2017</t>
        </r>
      </text>
    </comment>
    <comment ref="I288" authorId="1" shapeId="0" xr:uid="{DE9EAA6A-0336-4C0A-B717-EA8B6D0DEE28}">
      <text>
        <r>
          <rPr>
            <b/>
            <sz val="9"/>
            <color indexed="81"/>
            <rFont val="Tahoma"/>
            <family val="2"/>
          </rPr>
          <t>MARIA FERNANDA TAMAYO VILORIA:</t>
        </r>
        <r>
          <rPr>
            <sz val="9"/>
            <color indexed="81"/>
            <rFont val="Tahoma"/>
            <family val="2"/>
          </rPr>
          <t xml:space="preserve">
Derogada por la Resolución 2254 de 2017</t>
        </r>
      </text>
    </comment>
    <comment ref="I296" authorId="1" shapeId="0" xr:uid="{32E728AB-79C0-477D-86DB-2572BFBF37C1}">
      <text>
        <r>
          <rPr>
            <b/>
            <sz val="9"/>
            <color indexed="81"/>
            <rFont val="Tahoma"/>
            <family val="2"/>
          </rPr>
          <t>MARIA FERNANDA TAMAYO VILORIA:</t>
        </r>
        <r>
          <rPr>
            <sz val="9"/>
            <color indexed="81"/>
            <rFont val="Tahoma"/>
            <family val="2"/>
          </rPr>
          <t xml:space="preserve">
Modificada por la Ley 2387 del 25 de julio de 2024.</t>
        </r>
      </text>
    </comment>
    <comment ref="I297" authorId="1" shapeId="0" xr:uid="{395D01EE-2539-410B-93AE-1AF31A95F5BC}">
      <text>
        <r>
          <rPr>
            <b/>
            <sz val="9"/>
            <color indexed="81"/>
            <rFont val="Tahoma"/>
            <family val="2"/>
          </rPr>
          <t>MARIA FERNANDA TAMAYO VILORIA:</t>
        </r>
        <r>
          <rPr>
            <sz val="9"/>
            <color indexed="81"/>
            <rFont val="Tahoma"/>
            <family val="2"/>
          </rPr>
          <t xml:space="preserve">
Derogada por el artículo 5 de la Resolución 5018 de 2019</t>
        </r>
      </text>
    </comment>
    <comment ref="I299" authorId="1" shapeId="0" xr:uid="{1AA86961-0D59-4039-87DE-04286783E9AD}">
      <text>
        <r>
          <rPr>
            <b/>
            <sz val="9"/>
            <color indexed="81"/>
            <rFont val="Tahoma"/>
            <family val="2"/>
          </rPr>
          <t>MARIA FERNANDA TAMAYO VILORIA:</t>
        </r>
        <r>
          <rPr>
            <sz val="9"/>
            <color indexed="81"/>
            <rFont val="Tahoma"/>
            <family val="2"/>
          </rPr>
          <t xml:space="preserve">
Derogada por la Res. 0799 de 2025.</t>
        </r>
      </text>
    </comment>
    <comment ref="I303" authorId="1" shapeId="0" xr:uid="{0D3CC6F6-2855-4463-B41A-4112E76DC43A}">
      <text>
        <r>
          <rPr>
            <b/>
            <sz val="9"/>
            <color indexed="81"/>
            <rFont val="Tahoma"/>
            <family val="2"/>
          </rPr>
          <t>MARIA FERNANDA TAMAYO VILORIA:</t>
        </r>
        <r>
          <rPr>
            <sz val="9"/>
            <color indexed="81"/>
            <rFont val="Tahoma"/>
            <family val="2"/>
          </rPr>
          <t xml:space="preserve">
Modificada parcialmente por la Resolución 1111 de 2013.
Derogada por la Resolución 0762 del 18 de julio de 2022.</t>
        </r>
      </text>
    </comment>
    <comment ref="I304" authorId="1" shapeId="0" xr:uid="{BB4E9F71-54C2-4A85-A36D-CF46AE1D6F64}">
      <text>
        <r>
          <rPr>
            <b/>
            <sz val="9"/>
            <color indexed="81"/>
            <rFont val="Tahoma"/>
            <family val="2"/>
          </rPr>
          <t>MARIA FERNANDA TAMAYO VILORIA:</t>
        </r>
        <r>
          <rPr>
            <sz val="9"/>
            <color indexed="81"/>
            <rFont val="Tahoma"/>
            <family val="2"/>
          </rPr>
          <t xml:space="preserve">
Modificada por la Resolución 1309 de 2010.</t>
        </r>
      </text>
    </comment>
    <comment ref="I311" authorId="1" shapeId="0" xr:uid="{8D9171C3-7C18-4893-A8E8-71782EA8BC53}">
      <text>
        <r>
          <rPr>
            <b/>
            <sz val="9"/>
            <color indexed="81"/>
            <rFont val="Tahoma"/>
            <family val="2"/>
          </rPr>
          <t>MARIA FERNANDA TAMAYO VILORIA:</t>
        </r>
        <r>
          <rPr>
            <sz val="9"/>
            <color indexed="81"/>
            <rFont val="Tahoma"/>
            <family val="2"/>
          </rPr>
          <t xml:space="preserve">
Modificado parcialmente por el Decreto 1469 de 2010.
</t>
        </r>
      </text>
    </comment>
    <comment ref="I313" authorId="1" shapeId="0" xr:uid="{D2D7E7C6-25A8-49A5-8BFE-D3354896EA4A}">
      <text>
        <r>
          <rPr>
            <b/>
            <sz val="9"/>
            <color indexed="81"/>
            <rFont val="Tahoma"/>
            <family val="2"/>
          </rPr>
          <t>MARIA FERNANDA TAMAYO VILORIA:</t>
        </r>
        <r>
          <rPr>
            <sz val="9"/>
            <color indexed="81"/>
            <rFont val="Tahoma"/>
            <family val="2"/>
          </rPr>
          <t xml:space="preserve">
Modificado por el Decreto 895 de 2008</t>
        </r>
      </text>
    </comment>
    <comment ref="I314" authorId="1" shapeId="0" xr:uid="{0F62F8AF-6304-4EB2-AF50-F91EB972BBD2}">
      <text>
        <r>
          <rPr>
            <b/>
            <sz val="9"/>
            <color indexed="81"/>
            <rFont val="Tahoma"/>
            <family val="2"/>
          </rPr>
          <t>MARIA FERNANDA TAMAYO VILORIA:</t>
        </r>
        <r>
          <rPr>
            <sz val="9"/>
            <color indexed="81"/>
            <rFont val="Tahoma"/>
            <family val="2"/>
          </rPr>
          <t xml:space="preserve">
Modificada por la Resolución 778 de 2012.</t>
        </r>
      </text>
    </comment>
    <comment ref="I317" authorId="1" shapeId="0" xr:uid="{DD527CC1-B652-4C90-A8EB-775C6D6FF085}">
      <text>
        <r>
          <rPr>
            <b/>
            <sz val="9"/>
            <color indexed="81"/>
            <rFont val="Tahoma"/>
            <family val="2"/>
          </rPr>
          <t>MARIA FERNANDA TAMAYO VILORIA:</t>
        </r>
        <r>
          <rPr>
            <sz val="9"/>
            <color indexed="81"/>
            <rFont val="Tahoma"/>
            <family val="2"/>
          </rPr>
          <t xml:space="preserve">
Modificada por la Resolución 1590 de 2012</t>
        </r>
      </text>
    </comment>
    <comment ref="I319" authorId="1" shapeId="0" xr:uid="{6716F6D7-7B9F-4E96-98E0-82FF03C3FA18}">
      <text>
        <r>
          <rPr>
            <b/>
            <sz val="9"/>
            <color indexed="81"/>
            <rFont val="Tahoma"/>
            <family val="2"/>
          </rPr>
          <t>MARIA FERNANDA TAMAYO VILORIA:</t>
        </r>
        <r>
          <rPr>
            <sz val="9"/>
            <color indexed="81"/>
            <rFont val="Tahoma"/>
            <family val="2"/>
          </rPr>
          <t xml:space="preserve">
Temática de constante actualización, dado el cambio de las dinamicas de generación de residuos en el país</t>
        </r>
      </text>
    </comment>
    <comment ref="I320" authorId="3" shapeId="0" xr:uid="{360EDBE9-7682-4EC9-AA9D-1C762472CE88}">
      <text>
        <r>
          <rPr>
            <b/>
            <sz val="9"/>
            <color indexed="81"/>
            <rFont val="Tahoma"/>
            <family val="2"/>
          </rPr>
          <t>MARIA FERNANDA TAMAYO VILORIA:</t>
        </r>
        <r>
          <rPr>
            <sz val="9"/>
            <color indexed="81"/>
            <rFont val="Tahoma"/>
            <family val="2"/>
          </rPr>
          <t xml:space="preserve">
Derogada por la Resolución 1519 de 2025.</t>
        </r>
      </text>
    </comment>
    <comment ref="I321" authorId="1" shapeId="0" xr:uid="{6B91020D-975D-48AA-8303-6DDE9C4E0122}">
      <text>
        <r>
          <rPr>
            <b/>
            <sz val="9"/>
            <color indexed="81"/>
            <rFont val="Tahoma"/>
            <family val="2"/>
          </rPr>
          <t>MARIA FERNANDA TAMAYO VILORIA:</t>
        </r>
        <r>
          <rPr>
            <sz val="9"/>
            <color indexed="81"/>
            <rFont val="Tahoma"/>
            <family val="2"/>
          </rPr>
          <t xml:space="preserve">
Derogada por el artículo 6 de la Resolución 75 de 2018</t>
        </r>
      </text>
    </comment>
    <comment ref="I323" authorId="1" shapeId="0" xr:uid="{6620714E-98D4-4C46-A002-7663230B83DB}">
      <text>
        <r>
          <rPr>
            <b/>
            <sz val="9"/>
            <color indexed="81"/>
            <rFont val="Tahoma"/>
            <family val="2"/>
          </rPr>
          <t>MARIA FERNANDA TAMAYO VILORIA:</t>
        </r>
        <r>
          <rPr>
            <sz val="9"/>
            <color indexed="81"/>
            <rFont val="Tahoma"/>
            <family val="2"/>
          </rPr>
          <t xml:space="preserve">
Derogada por el artículo 6 de la Resolución 1519 de 2017</t>
        </r>
      </text>
    </comment>
    <comment ref="I324" authorId="1" shapeId="0" xr:uid="{100E1AC2-EA9B-461B-9B0A-F2A9BB059EB5}">
      <text>
        <r>
          <rPr>
            <b/>
            <sz val="9"/>
            <color indexed="81"/>
            <rFont val="Tahoma"/>
            <family val="2"/>
          </rPr>
          <t>MARIA FERNANDA TAMAYO VILORIA:</t>
        </r>
        <r>
          <rPr>
            <sz val="9"/>
            <color indexed="81"/>
            <rFont val="Tahoma"/>
            <family val="2"/>
          </rPr>
          <t xml:space="preserve">
Modificada parcialmente según el artículo 6 de la Resolución 1258 de 2018</t>
        </r>
      </text>
    </comment>
    <comment ref="I328" authorId="1" shapeId="0" xr:uid="{7D4040CF-3AAD-4053-96CB-35D62CA8AD4D}">
      <text>
        <r>
          <rPr>
            <b/>
            <sz val="9"/>
            <color indexed="81"/>
            <rFont val="Tahoma"/>
            <family val="2"/>
          </rPr>
          <t>MARIA FERNANDA TAMAYO VILORIA:</t>
        </r>
        <r>
          <rPr>
            <sz val="9"/>
            <color indexed="81"/>
            <rFont val="Tahoma"/>
            <family val="2"/>
          </rPr>
          <t xml:space="preserve">
Derogada por la Resolución 2254 de 2017</t>
        </r>
      </text>
    </comment>
    <comment ref="I332" authorId="1" shapeId="0" xr:uid="{8EF156E4-97AE-45F5-8A7A-F78AF07526F7}">
      <text>
        <r>
          <rPr>
            <b/>
            <sz val="9"/>
            <color indexed="81"/>
            <rFont val="Tahoma"/>
            <family val="2"/>
          </rPr>
          <t>MARIA FERNANDA TAMAYO VILORIA:</t>
        </r>
        <r>
          <rPr>
            <sz val="9"/>
            <color indexed="81"/>
            <rFont val="Tahoma"/>
            <family val="2"/>
          </rPr>
          <t xml:space="preserve">
Modificada parcialmente por la Resolución 1058 de 2021.
Modificada parcialmente por la Resolución 2202 de 2005.</t>
        </r>
      </text>
    </comment>
    <comment ref="I333" authorId="1" shapeId="0" xr:uid="{A3B69037-6CD4-4CFB-837D-01FA454A5E59}">
      <text>
        <r>
          <rPr>
            <b/>
            <sz val="9"/>
            <color indexed="81"/>
            <rFont val="Tahoma"/>
            <family val="2"/>
          </rPr>
          <t>MARIA FERNANDA TAMAYO VILORIA:</t>
        </r>
        <r>
          <rPr>
            <sz val="9"/>
            <color indexed="81"/>
            <rFont val="Tahoma"/>
            <family val="2"/>
          </rPr>
          <t xml:space="preserve">
Modificada por la Resolución 2182 de 2016.</t>
        </r>
      </text>
    </comment>
    <comment ref="I334" authorId="1" shapeId="0" xr:uid="{6BE66A2B-C318-4515-9CBD-8E18A84C1F4B}">
      <text>
        <r>
          <rPr>
            <b/>
            <sz val="9"/>
            <color indexed="81"/>
            <rFont val="Tahoma"/>
            <family val="2"/>
          </rPr>
          <t>MARIA FERNANDA TAMAYO VILORIA:</t>
        </r>
        <r>
          <rPr>
            <sz val="9"/>
            <color indexed="81"/>
            <rFont val="Tahoma"/>
            <family val="2"/>
          </rPr>
          <t xml:space="preserve">
Modificada por la Resolución 1935 de 2008</t>
        </r>
      </text>
    </comment>
    <comment ref="I338" authorId="1" shapeId="0" xr:uid="{239D48E2-66BD-436D-A9C8-4CF4DB0981F1}">
      <text>
        <r>
          <rPr>
            <b/>
            <sz val="9"/>
            <color indexed="81"/>
            <rFont val="Tahoma"/>
            <family val="2"/>
          </rPr>
          <t>MARIA FERNANDA TAMAYO VILORIA:</t>
        </r>
        <r>
          <rPr>
            <sz val="9"/>
            <color indexed="81"/>
            <rFont val="Tahoma"/>
            <family val="2"/>
          </rPr>
          <t xml:space="preserve">
Modificada en su artículo 1 por la Resolución 181462 de 2004</t>
        </r>
      </text>
    </comment>
    <comment ref="I340" authorId="1" shapeId="0" xr:uid="{39BCDC64-2556-4763-B489-BFBE3A5C39F8}">
      <text>
        <r>
          <rPr>
            <b/>
            <sz val="9"/>
            <color indexed="81"/>
            <rFont val="Tahoma"/>
            <family val="2"/>
          </rPr>
          <t>MARIA FERNANDA TAMAYO VILORIA:</t>
        </r>
        <r>
          <rPr>
            <sz val="9"/>
            <color indexed="81"/>
            <rFont val="Tahoma"/>
            <family val="2"/>
          </rPr>
          <t xml:space="preserve">
Modificado por el Decreto 2762 de 2005.</t>
        </r>
      </text>
    </comment>
    <comment ref="I341" authorId="1" shapeId="0" xr:uid="{45EC44A3-BEA3-483B-B86C-67209F280902}">
      <text>
        <r>
          <rPr>
            <b/>
            <sz val="9"/>
            <color indexed="81"/>
            <rFont val="Tahoma"/>
            <family val="2"/>
          </rPr>
          <t>MARIA FERNANDA TAMAYO VILORIA:</t>
        </r>
        <r>
          <rPr>
            <sz val="9"/>
            <color indexed="81"/>
            <rFont val="Tahoma"/>
            <family val="2"/>
          </rPr>
          <t xml:space="preserve">
Modificada por la Resolución 779 de 2012</t>
        </r>
      </text>
    </comment>
    <comment ref="I346" authorId="1" shapeId="0" xr:uid="{3CA2AD6F-83EA-4020-B780-795A921DC52D}">
      <text>
        <r>
          <rPr>
            <b/>
            <sz val="9"/>
            <color indexed="81"/>
            <rFont val="Tahoma"/>
            <family val="2"/>
          </rPr>
          <t>MARIA FERNANDA TAMAYO VILORIA:</t>
        </r>
        <r>
          <rPr>
            <sz val="9"/>
            <color indexed="81"/>
            <rFont val="Tahoma"/>
            <family val="2"/>
          </rPr>
          <t xml:space="preserve">
Modificada por la Ley 2093 de 2021, pero no incide sobre el artículo aplicable.</t>
        </r>
      </text>
    </comment>
    <comment ref="I350" authorId="1" shapeId="0" xr:uid="{66873021-F1BE-4E82-9F61-3853A1AEF1B8}">
      <text>
        <r>
          <rPr>
            <b/>
            <sz val="9"/>
            <color indexed="81"/>
            <rFont val="Tahoma"/>
            <family val="2"/>
          </rPr>
          <t>MARIA FERNANDA TAMAYO VILORIA:</t>
        </r>
        <r>
          <rPr>
            <sz val="9"/>
            <color indexed="81"/>
            <rFont val="Tahoma"/>
            <family val="2"/>
          </rPr>
          <t xml:space="preserve">
Modificada por la Ley 2197 de 2022 y la Ley 1383 de 2010.</t>
        </r>
      </text>
    </comment>
    <comment ref="I362" authorId="1" shapeId="0" xr:uid="{EAE5A0A6-04B7-4C18-813D-03FB7F60E1E4}">
      <text>
        <r>
          <rPr>
            <b/>
            <sz val="9"/>
            <color indexed="81"/>
            <rFont val="Tahoma"/>
            <family val="2"/>
          </rPr>
          <t>MARIA FERNANDA TAMAYO VILORIA:</t>
        </r>
        <r>
          <rPr>
            <sz val="9"/>
            <color indexed="81"/>
            <rFont val="Tahoma"/>
            <family val="2"/>
          </rPr>
          <t xml:space="preserve">
Derogada por el artículo 2 del Decreto 1868 de 2021</t>
        </r>
      </text>
    </comment>
    <comment ref="I363" authorId="1" shapeId="0" xr:uid="{C776E305-BC12-44E6-8823-434FDD8D9413}">
      <text>
        <r>
          <rPr>
            <b/>
            <sz val="9"/>
            <color indexed="81"/>
            <rFont val="Tahoma"/>
            <family val="2"/>
          </rPr>
          <t>MARIA FERNANDA TAMAYO VILORIA:</t>
        </r>
        <r>
          <rPr>
            <sz val="9"/>
            <color indexed="81"/>
            <rFont val="Tahoma"/>
            <family val="2"/>
          </rPr>
          <t xml:space="preserve">
Modificado y/o corregido por el Decreto 623 de 1999, Ley 599 de 2000</t>
        </r>
      </text>
    </comment>
    <comment ref="I364" authorId="1" shapeId="0" xr:uid="{23D5DC87-32AA-469F-8065-8E7E93BA2B93}">
      <text>
        <r>
          <rPr>
            <b/>
            <sz val="9"/>
            <color indexed="81"/>
            <rFont val="Tahoma"/>
            <family val="2"/>
          </rPr>
          <t>MARIA FERNANDA TAMAYO VILORIA:</t>
        </r>
        <r>
          <rPr>
            <sz val="9"/>
            <color indexed="81"/>
            <rFont val="Tahoma"/>
            <family val="2"/>
          </rPr>
          <t xml:space="preserve">
Modificada por la Ley 1425 de 2010 y a Ley 2195 de 2022</t>
        </r>
      </text>
    </comment>
    <comment ref="I369" authorId="1" shapeId="0" xr:uid="{FDA9C0F5-E337-487F-8729-A03EF5868A09}">
      <text>
        <r>
          <rPr>
            <b/>
            <sz val="9"/>
            <color indexed="81"/>
            <rFont val="Tahoma"/>
            <family val="2"/>
          </rPr>
          <t>MARIA FERNANDA TAMAYO VILORIA:</t>
        </r>
        <r>
          <rPr>
            <sz val="9"/>
            <color indexed="81"/>
            <rFont val="Tahoma"/>
            <family val="2"/>
          </rPr>
          <t xml:space="preserve">
Modificada por la Ley 1185 de 2008</t>
        </r>
      </text>
    </comment>
    <comment ref="I378" authorId="1" shapeId="0" xr:uid="{1DDCB317-619D-423E-9BD3-F299ABFD4368}">
      <text>
        <r>
          <rPr>
            <b/>
            <sz val="9"/>
            <color indexed="81"/>
            <rFont val="Tahoma"/>
            <family val="2"/>
          </rPr>
          <t>MARIA FERNANDA TAMAYO VILORIA:</t>
        </r>
        <r>
          <rPr>
            <sz val="9"/>
            <color indexed="81"/>
            <rFont val="Tahoma"/>
            <family val="2"/>
          </rPr>
          <t xml:space="preserve">
Modificado por el Decreto 1772 de 2007.</t>
        </r>
      </text>
    </comment>
    <comment ref="I382" authorId="1" shapeId="0" xr:uid="{58133E74-7CDB-4D16-B808-89A881191936}">
      <text>
        <r>
          <rPr>
            <b/>
            <sz val="9"/>
            <color indexed="81"/>
            <rFont val="Tahoma"/>
            <family val="2"/>
          </rPr>
          <t>MARIA FERNANDA TAMAYO VILORIA:</t>
        </r>
        <r>
          <rPr>
            <sz val="9"/>
            <color indexed="81"/>
            <rFont val="Tahoma"/>
            <family val="2"/>
          </rPr>
          <t xml:space="preserve">
Modifica parcialmente por el Decreto 948 de 2015.
</t>
        </r>
      </text>
    </comment>
    <comment ref="I384" authorId="1" shapeId="0" xr:uid="{59994101-20DA-4907-B203-FAB376824275}">
      <text>
        <r>
          <rPr>
            <b/>
            <sz val="9"/>
            <color indexed="81"/>
            <rFont val="Tahoma"/>
            <family val="2"/>
          </rPr>
          <t>MARIA FERNANDA TAMAYO VILORIA:</t>
        </r>
        <r>
          <rPr>
            <sz val="9"/>
            <color indexed="81"/>
            <rFont val="Tahoma"/>
            <family val="2"/>
          </rPr>
          <t xml:space="preserve">
Modificada parcialmente por el Decreto 2107 de 1995.</t>
        </r>
      </text>
    </comment>
    <comment ref="I386" authorId="1" shapeId="0" xr:uid="{D076AAE3-C7E6-4B6B-B8CA-C8C946CFE33E}">
      <text>
        <r>
          <rPr>
            <b/>
            <sz val="9"/>
            <color indexed="81"/>
            <rFont val="Tahoma"/>
            <family val="2"/>
          </rPr>
          <t>MARIA FERNANDA TAMAYO VILORIA:</t>
        </r>
        <r>
          <rPr>
            <sz val="9"/>
            <color indexed="81"/>
            <rFont val="Tahoma"/>
            <family val="2"/>
          </rPr>
          <t xml:space="preserve">
Derogada por la Resolución 472 del 2017</t>
        </r>
      </text>
    </comment>
    <comment ref="I394" authorId="1" shapeId="0" xr:uid="{13581EFD-C79A-4E1B-B8C1-7B934DE52449}">
      <text>
        <r>
          <rPr>
            <b/>
            <sz val="9"/>
            <color indexed="81"/>
            <rFont val="Tahoma"/>
            <family val="2"/>
          </rPr>
          <t>MARIA FERNANDA TAMAYO VILORIA:</t>
        </r>
        <r>
          <rPr>
            <sz val="9"/>
            <color indexed="81"/>
            <rFont val="Tahoma"/>
            <family val="2"/>
          </rPr>
          <t xml:space="preserve">
Modificada por la Ley 1955 de 2019.</t>
        </r>
      </text>
    </comment>
    <comment ref="I395" authorId="1" shapeId="0" xr:uid="{5168E091-D4D6-4CDD-A9BA-E1F37AFE8BD6}">
      <text>
        <r>
          <rPr>
            <b/>
            <sz val="9"/>
            <color indexed="81"/>
            <rFont val="Tahoma"/>
            <family val="2"/>
          </rPr>
          <t>MARIA FERNANDA TAMAYO VILORIA:</t>
        </r>
        <r>
          <rPr>
            <sz val="9"/>
            <color indexed="81"/>
            <rFont val="Tahoma"/>
            <family val="2"/>
          </rPr>
          <t xml:space="preserve">
Modificada por la Ley 2099 de 2021.</t>
        </r>
      </text>
    </comment>
    <comment ref="I396" authorId="1" shapeId="0" xr:uid="{D49F0360-5A0C-4B1E-8AAA-40EEA2676470}">
      <text>
        <r>
          <rPr>
            <b/>
            <sz val="9"/>
            <color indexed="81"/>
            <rFont val="Tahoma"/>
            <family val="2"/>
          </rPr>
          <t>MARIA FERNANDA TAMAYO VILORIA:</t>
        </r>
        <r>
          <rPr>
            <sz val="9"/>
            <color indexed="81"/>
            <rFont val="Tahoma"/>
            <family val="2"/>
          </rPr>
          <t xml:space="preserve">
Modificada por la Ley 1731 de 2014</t>
        </r>
      </text>
    </comment>
    <comment ref="I397" authorId="1" shapeId="0" xr:uid="{C882FF12-36AF-43D6-8782-8AFE1107B9B3}">
      <text>
        <r>
          <rPr>
            <b/>
            <sz val="9"/>
            <color indexed="81"/>
            <rFont val="Tahoma"/>
            <family val="2"/>
          </rPr>
          <t>MARIA FERNANDA TAMAYO VILORIA:</t>
        </r>
        <r>
          <rPr>
            <sz val="9"/>
            <color indexed="81"/>
            <rFont val="Tahoma"/>
            <family val="2"/>
          </rPr>
          <t xml:space="preserve">
Modificada por la Ley 1757 de 2015</t>
        </r>
      </text>
    </comment>
    <comment ref="I405" authorId="1" shapeId="0" xr:uid="{FF3F376E-65A0-4B6F-8DD3-4919880DFDD2}">
      <text>
        <r>
          <rPr>
            <b/>
            <sz val="9"/>
            <color indexed="81"/>
            <rFont val="Tahoma"/>
            <family val="2"/>
          </rPr>
          <t>MARIA FERNANDA TAMAYO VILORIA:</t>
        </r>
        <r>
          <rPr>
            <sz val="9"/>
            <color indexed="81"/>
            <rFont val="Tahoma"/>
            <family val="2"/>
          </rPr>
          <t xml:space="preserve">
Derogado parcialmente por la Ley 2152 de 2021 y modificado por la Ley 2155 de 2021.
Modificado por la Ley 2294 de 2023.</t>
        </r>
      </text>
    </comment>
    <comment ref="I406" authorId="1" shapeId="0" xr:uid="{DD61A409-7D9C-4D6C-AA9D-FF577999C813}">
      <text>
        <r>
          <rPr>
            <b/>
            <sz val="9"/>
            <color indexed="81"/>
            <rFont val="Tahoma"/>
            <family val="2"/>
          </rPr>
          <t>MARIA FERNANDA TAMAYO VILORIA:</t>
        </r>
        <r>
          <rPr>
            <sz val="9"/>
            <color indexed="81"/>
            <rFont val="Tahoma"/>
            <family val="2"/>
          </rPr>
          <t xml:space="preserve">
Modificado por la Ley 388 de 1997 y la Ley 2079 de 2021.</t>
        </r>
      </text>
    </comment>
    <comment ref="I412" authorId="1" shapeId="0" xr:uid="{59345434-A474-478C-B0F9-7F9EFCB0B467}">
      <text>
        <r>
          <rPr>
            <b/>
            <sz val="9"/>
            <color indexed="81"/>
            <rFont val="Tahoma"/>
            <family val="2"/>
          </rPr>
          <t>MARIA FERNANDA TAMAYO VILORIA:</t>
        </r>
        <r>
          <rPr>
            <sz val="9"/>
            <color indexed="81"/>
            <rFont val="Tahoma"/>
            <family val="2"/>
          </rPr>
          <t xml:space="preserve">
Modificada en su Artículo 126 por la Resolución 2674 de 2013.
Modificada por el Decreto Ley 2106 de 2019</t>
        </r>
      </text>
    </comment>
    <comment ref="I417" authorId="1" shapeId="0" xr:uid="{75F9C50A-21CA-4897-BB4B-D0B9C1660495}">
      <text>
        <r>
          <rPr>
            <b/>
            <sz val="9"/>
            <color indexed="81"/>
            <rFont val="Tahoma"/>
            <family val="2"/>
          </rPr>
          <t>MARIA FERNANDA TAMAYO VILORIA:</t>
        </r>
        <r>
          <rPr>
            <sz val="9"/>
            <color indexed="81"/>
            <rFont val="Tahoma"/>
            <family val="2"/>
          </rPr>
          <t xml:space="preserve">
Modificado por el artículo 35 del Decreto 1728 de 2002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MARIA FERNANDA TAMAYO VILORIA</author>
  </authors>
  <commentList>
    <comment ref="I20" authorId="0" shapeId="0" xr:uid="{7DAE2C0D-8510-4963-94C0-79973FE84216}">
      <text>
        <r>
          <rPr>
            <b/>
            <sz val="9"/>
            <color indexed="81"/>
            <rFont val="Tahoma"/>
            <family val="2"/>
          </rPr>
          <t>MARIA FERNANDA TAMAYO VILORIA:</t>
        </r>
        <r>
          <rPr>
            <sz val="9"/>
            <color indexed="81"/>
            <rFont val="Tahoma"/>
            <family val="2"/>
          </rPr>
          <t xml:space="preserve">
Total % cumplimiento= (No. cumple*100) / (No. Cumple + No. En Proceso)</t>
        </r>
      </text>
    </comment>
  </commentList>
</comments>
</file>

<file path=xl/sharedStrings.xml><?xml version="1.0" encoding="utf-8"?>
<sst xmlns="http://schemas.openxmlformats.org/spreadsheetml/2006/main" count="4242" uniqueCount="1287">
  <si>
    <t>PROCESO GESTIÓN AMBIENTAL</t>
  </si>
  <si>
    <t>MATRIZ LEGAL GESTIÓN AMBIENTAL</t>
  </si>
  <si>
    <t>FUENTE DE CONSULTA</t>
  </si>
  <si>
    <t>DESCRIPCIÓN DE LA FUENTE</t>
  </si>
  <si>
    <t>Ministerio de ambiente y desarrollo sostenible</t>
  </si>
  <si>
    <t>https://www.minambiente.gov.co/index.php/normativa/resoluciones</t>
  </si>
  <si>
    <t>Ministerio del trabajo</t>
  </si>
  <si>
    <t>http://www.mintrabajo.gov.co/</t>
  </si>
  <si>
    <t>Ministerio de Comercio, Industria y Turismo</t>
  </si>
  <si>
    <t>http://www.mincomercio.gov.co</t>
  </si>
  <si>
    <t xml:space="preserve">Ministerio de Cultura </t>
  </si>
  <si>
    <t>http://www.mincultura.gov.co</t>
  </si>
  <si>
    <t>Ministerio de Defensa Nacional</t>
  </si>
  <si>
    <t>http://www.mindefensa.gov.co</t>
  </si>
  <si>
    <t xml:space="preserve">Ministerio de Hacienda y Crédito Público </t>
  </si>
  <si>
    <t>http://www.minhacienda.gov.co</t>
  </si>
  <si>
    <t xml:space="preserve">Ministerio de Minas y Energía </t>
  </si>
  <si>
    <t>https://www.minenergia.gov.co/normatividad</t>
  </si>
  <si>
    <t>Alcaldía de Bucaramanga</t>
  </si>
  <si>
    <t>https://www.bucaramanga.gov.co/el-atril/decretos-y-resoluciones/</t>
  </si>
  <si>
    <t>Ministerio de Tecnologías de la Información y las Comunicaciones</t>
  </si>
  <si>
    <t>http://www.mintic.gov.co</t>
  </si>
  <si>
    <t xml:space="preserve">Ministerio de Transporte </t>
  </si>
  <si>
    <t>http://www.mintransporte.gov.co</t>
  </si>
  <si>
    <t>Ministerio de Vivienda, Ciudad y Territorio</t>
  </si>
  <si>
    <t>www.minvivienda.gov.co</t>
  </si>
  <si>
    <t>Autoridad Nacional de Licencias Ambientales - ANLA</t>
  </si>
  <si>
    <t>https://www.anla.gov.co/eureka/</t>
  </si>
  <si>
    <t>https://web.anla.gov.co:4443/gaceta/Gaceta_Get.aspx</t>
  </si>
  <si>
    <t>Instituto de Hidrología, Meteorología y Estudios Ambientales - IDEAM</t>
  </si>
  <si>
    <t>http://www.ideam.gov.co/web/entidad/normatividad</t>
  </si>
  <si>
    <t>Catorce6</t>
  </si>
  <si>
    <t>https://www.catorce6.com/normas-ambientales-vigentes/recurso-hidrico</t>
  </si>
  <si>
    <t>Imprenta Nacional</t>
  </si>
  <si>
    <t>http://www.imprenta.gov.co/portal/page/portal/inicio#</t>
  </si>
  <si>
    <t>Secretaria del Senado</t>
  </si>
  <si>
    <t>http://www.secretariasenado.gov.co/</t>
  </si>
  <si>
    <t>ICBF</t>
  </si>
  <si>
    <t>http://www.icbf.gov.co/</t>
  </si>
  <si>
    <t>Presidencia de la República</t>
  </si>
  <si>
    <t>https://dapre.presidencia.gov.co/normativa</t>
  </si>
  <si>
    <t>Autoridad nacional de acuicultura y pesca - AUNAP</t>
  </si>
  <si>
    <t>https://www.aunap.gov.co/index.php/atencion-al-ciudadano/resoluciones-y-circulares</t>
  </si>
  <si>
    <t>Instituto Colombiano de Antropología e Historia - ICANH</t>
  </si>
  <si>
    <t>https://www.icanh.gov.co/transparencia_acceso_informacion_publica/normatividad_1164</t>
  </si>
  <si>
    <t>ANDESCO</t>
  </si>
  <si>
    <t>https://docs.google.com/spreadsheets/d/1PuSo0JXOHETSS4f-961e-28VrfPWj5o_u8_jLWONvY8/edit#gid=1287011772</t>
  </si>
  <si>
    <t>https://docs.google.com/spreadsheets/d/1lcvBVPGe47U89hzfAV_BjH9txIC20jaAEXxCIgOT2M4/edit#gid=2009373905</t>
  </si>
  <si>
    <t>Función Pública</t>
  </si>
  <si>
    <t>http://www.funcionpublica.gov.co/web/eva/gestor-normativo</t>
  </si>
  <si>
    <t>Superintendencia de Industria y Comercio - SIC</t>
  </si>
  <si>
    <t>http://www.sic.gov.co/repositorio-de-normatividad</t>
  </si>
  <si>
    <t>Sistema Único de Información Normativa - SUIN</t>
  </si>
  <si>
    <t>http://www.suin-juriscol.gov.co/</t>
  </si>
  <si>
    <t>Corporación Autónoma Regional Para la Defensa de la Meseta de Bucaramanga - CDMB</t>
  </si>
  <si>
    <t>http://caracoli.cdmb.gov.co/gdi/res_consulta.php</t>
  </si>
  <si>
    <t xml:space="preserve"> Corporación Autónoma Regional De Santander - CAS</t>
  </si>
  <si>
    <t>http://cas.gov.co/index.php/lacas/normograma.html</t>
  </si>
  <si>
    <t>Corporación autónoma regional de la Frontera Nororiental - CORPONOR</t>
  </si>
  <si>
    <t>https://corponor.gov.co/web/index.php/transparencia/normatividad/</t>
  </si>
  <si>
    <t>Corporación Autónoma Regional del Cesar - CORPOCESAR</t>
  </si>
  <si>
    <t>https://www.corpocesar.gov.co/Normatividad-Interna.html</t>
  </si>
  <si>
    <t>Corporacion Autonoma Regional Del Rio Grande De La Magdalena - CORMAGDALENA</t>
  </si>
  <si>
    <t>http://www.cormagdalena.gov.co/</t>
  </si>
  <si>
    <t>Corporación Autónoma Regional del Sur de Bolívar -CSB</t>
  </si>
  <si>
    <t>http://www.carcsb.gov.co/index.php/es-ES/normatividad/normatividad-ambiental</t>
  </si>
  <si>
    <t>http://www.carcsb.gov.co/index.php/es-ES/normatividad/resoluciones</t>
  </si>
  <si>
    <t>DESCRIPCIÓN</t>
  </si>
  <si>
    <t>N/A</t>
  </si>
  <si>
    <t>OBSERVACIONES</t>
  </si>
  <si>
    <t>Por la cual se adoptan los términos de referencia para la elaboración del Estudio de Impacto Ambiental, requerido para el trámite de la licencia ambiental en proyectos de uso de biomasa para la generación de energía y se toman otras determinaciones.</t>
  </si>
  <si>
    <t>CÓDIGO: ZGAGA002</t>
  </si>
  <si>
    <t>FECHA DE EMISIÓN</t>
  </si>
  <si>
    <t>CLASE DE NORMA</t>
  </si>
  <si>
    <t>N° DE LA NORMA</t>
  </si>
  <si>
    <t>AÑO</t>
  </si>
  <si>
    <t>EMISOR</t>
  </si>
  <si>
    <t>TEMÁTICA</t>
  </si>
  <si>
    <t>ARTÍCULOS APLICABLES</t>
  </si>
  <si>
    <t xml:space="preserve">ESTADO DE CUMPLIMIENTO </t>
  </si>
  <si>
    <t>PLAN DE MEJORA</t>
  </si>
  <si>
    <t>EVIDENCIA DE CUMPLIMIENTO Y/O ANEXOS</t>
  </si>
  <si>
    <t>Ley</t>
  </si>
  <si>
    <t>2173</t>
  </si>
  <si>
    <t>2021</t>
  </si>
  <si>
    <t>Congreso de la República de Colombia</t>
  </si>
  <si>
    <t>Por medio de la cual se promueve la restauración ecológica a través de la siembra de árboles y creación de bosques en el territorio nacional, estimulando conciencia ambiental al ciudadano, responsabilidad civil ambiental a las empresas y compromiso ambiental a los entes territoriales; se crean las áreas de vida y se establecen otras disposiciones.</t>
  </si>
  <si>
    <t>Todo</t>
  </si>
  <si>
    <t>VIGENTE</t>
  </si>
  <si>
    <t>EN PROCESO</t>
  </si>
  <si>
    <t>Resolución</t>
  </si>
  <si>
    <t>1466</t>
  </si>
  <si>
    <t>Ministerio de Ambiente y Desarrollo Sostenible</t>
  </si>
  <si>
    <t xml:space="preserve">Por medio de la cual se establece el Formato Único Nacional de Solicitud de Aprovechamiento Forestal y Manejo Sostenible de Productos de la Flora Silvestre y los Productos Forestales No Maderables y se modifica parcialmente la Resolución 2202 del 29 de diciembre de 2005 </t>
  </si>
  <si>
    <t>CUMPLE</t>
  </si>
  <si>
    <t>Acta de actualización de matriz legal ambiental
Estudios de impacto ambiental</t>
  </si>
  <si>
    <t>Decreto</t>
  </si>
  <si>
    <t>1630</t>
  </si>
  <si>
    <t>SUSTANCIAS QUÍMICAS</t>
  </si>
  <si>
    <t>"Por el cual se adiciona el Decreto 1076 de 2015, Único Reglamentario del Sector Ambiente y Desarrollo Sostenible, en lo relacionado con la gestión integral de las sustancias químicas de uso industrial, incluida su gestión del riesgo, y se toman otras determinaciones"</t>
  </si>
  <si>
    <t>1257</t>
  </si>
  <si>
    <t>RESIDUOS</t>
  </si>
  <si>
    <t>Por la cual se modifica la Resolución 0472 de 2017 sobre la gestión integral de Residuos de Construcción y Demolición – RCD.</t>
  </si>
  <si>
    <t>40350</t>
  </si>
  <si>
    <t>Ministerio de Minas y Energía</t>
  </si>
  <si>
    <t>Por medio de la cual se modifica el Plan Integral de Gestión del Cambio Climático para el Sector Minero Energético, adoptado a través de la Resolución número 40807 de 2018.</t>
  </si>
  <si>
    <t xml:space="preserve">Resolución </t>
  </si>
  <si>
    <t>1125</t>
  </si>
  <si>
    <t>Por medio de la cual se prorroga el término de duración de las zonas de protección y desarrollo de los recursos naturales renovables y del medio ambiente, declaradas mediante la Resolución 1814 de 2015 y prorrogadas mediante las Resoluciones 2157 de 2017, 1987 de 2018 y 1675 de 2019 y se adoptan otras determinaciones.</t>
  </si>
  <si>
    <t>Artículos 1,2 y 4-8.</t>
  </si>
  <si>
    <t xml:space="preserve">Acta de actualización de la matriz legal ambiental </t>
  </si>
  <si>
    <t>1060</t>
  </si>
  <si>
    <t>ENERGÍA</t>
  </si>
  <si>
    <t>1058</t>
  </si>
  <si>
    <t>Por la cual se modifica parcialmente la resolución 2209 del 29 de diciembre de 2005 y se adoptan otras determinaciones.</t>
  </si>
  <si>
    <t>Artículo 1 y ANEXOS</t>
  </si>
  <si>
    <t xml:space="preserve">Plataforma de gestión de compromisos ambientales ESSA </t>
  </si>
  <si>
    <t>1337</t>
  </si>
  <si>
    <t>ICANH</t>
  </si>
  <si>
    <t>Por la cual se adoptan los términos de referencia para los Programas de Arqueología Preventiva en el marco de lo establecido en el Decreto 1080 de 2015, modificado por el Decreto 138 de 2019 y el modelo de datos para arqueología correspondiente.</t>
  </si>
  <si>
    <t>Articulos 1, 2 Y 4</t>
  </si>
  <si>
    <t>2111</t>
  </si>
  <si>
    <t>Por medio del cual se sustituye el Título XI "De los delitos contra los recursos naturales y el Medio Ambiente" de la Ley 599 de 2000, se modifica la Ley 906 de 2004 y se dictan otras disposiciones</t>
  </si>
  <si>
    <t>699</t>
  </si>
  <si>
    <t>Por el cual se establecen los parámetros y los valores límites máximos permisibles en los vertimientos puntuales de Aguas Residuales Domésticas Tratadas al suelo, y se dictan otras disposiciones.</t>
  </si>
  <si>
    <t>690</t>
  </si>
  <si>
    <t>Por el cual se modifica el Decreto 1076 de 2015, con el objetivo de regular el manejo sostenible de la flora silvestre y de los productos forestales no maderables.</t>
  </si>
  <si>
    <t xml:space="preserve">Decreto </t>
  </si>
  <si>
    <t>644</t>
  </si>
  <si>
    <t>Por el cual se sustituyen los artículos 2.2.9.2.1.4. y 2.2.9.2.1.5., se adiciona un parágrafo al artículo 2.2.9.2.1.3. y se adiciona el artículo 2.2.9.2.1.8.A. del Decreto 1076 de 2015, en lo relacionado con la financiación y destinación de recursos para la gestión integral de los páramos en Colombia.</t>
  </si>
  <si>
    <t>Pagos por tranferencias</t>
  </si>
  <si>
    <t>421</t>
  </si>
  <si>
    <t>por la cual se adiciona el Decreto 1073 de 2015 Único Reglamentario del Sector Administrativo de Minas y Energía, en lo relacionado con las transferencias del sector eléctrico con destino a los municipios y distritos beneficiarios</t>
  </si>
  <si>
    <t>0370</t>
  </si>
  <si>
    <t xml:space="preserve">Por el cual se otorga un período de doce (12) meses a los usuarios o titulares de licencias ambientales, permisos de aprovechamiento forestal único y autorizaciones de sustracción de áreas de reserva forestal nacional o regional que se encuentren bajo un régimen diferente al regulado por la Resolución No. 256 del 22 de febrero de 2018, para que en el término concedido se acojan al actual manual de compensaciones del componente biótico, y se adoptan otras disposiciones. </t>
  </si>
  <si>
    <t>0773</t>
  </si>
  <si>
    <t>Ministerio del Trabajo</t>
  </si>
  <si>
    <t>Por la cual se definen las acciones que deben desarrollar los empleadores para la aplicación del Sistema Globalmente Armonizado (SGA) de Clasificación y Etiquetado de Productos Químicos en los lugares de trabajo y se dictan otras disposiciones en materia de seguridad química</t>
  </si>
  <si>
    <t>40060</t>
  </si>
  <si>
    <t>Por la cual se reglamenta el artículo 296 de la Ley 1955 de 2019.</t>
  </si>
  <si>
    <t>KGAGA006-Plan de ahorro y uso eficiente de energía</t>
  </si>
  <si>
    <t>082</t>
  </si>
  <si>
    <t>CORPONOR</t>
  </si>
  <si>
    <t>Por la cual se establecen los valores a cobrar por concepto de tasa por uso del agua para la vigencia 2020, a cobrar en el año 2021, en el Departamento de Norte de Santander</t>
  </si>
  <si>
    <t xml:space="preserve">CONPES </t>
  </si>
  <si>
    <t>4023</t>
  </si>
  <si>
    <t>Consejo nacional de política
económica y social,
República de Colombia,
Departamento nacional de planeación</t>
  </si>
  <si>
    <t>Política para la reactivación, la repotenciación y el crecimiento sostenible e incluyente: Nuevo compromiso por el futuro de Colombia​</t>
  </si>
  <si>
    <t>67</t>
  </si>
  <si>
    <t>CDMB</t>
  </si>
  <si>
    <t>Por medio de la cual se otorga un aprovechamiento forestal a la Electrificadora de Santander S.A. E.S.P. y se dictan otras disposiciones. </t>
  </si>
  <si>
    <t xml:space="preserve"> Informes de cumplimiento ambiental</t>
  </si>
  <si>
    <t>1342</t>
  </si>
  <si>
    <t xml:space="preserve">Por la cual se modifica la resolución 1407 de 2018 y se toman otras disposiciones </t>
  </si>
  <si>
    <t>Artículo 10</t>
  </si>
  <si>
    <t>00188</t>
  </si>
  <si>
    <t>CAS</t>
  </si>
  <si>
    <t>Por la cual se establece veda para el aprovechamiento forestal en el área de jurisdicción de la Corporación Autónoma Regional de Santander - CAS</t>
  </si>
  <si>
    <t>Estudios de impacto ambiental</t>
  </si>
  <si>
    <t>1343</t>
  </si>
  <si>
    <t>Por la cual se dictan medidas transitorias y excepcionales relativas a la recolección y gestión de residuos del año 2020 de los Sistemas de recolección selectiva y gestión ambiental de residuos y de los Planes de gestión de devolución de productos posconsumo en el marco de las medidas adoptadas por el Gobierno Nacional con ocasión del Estado de emergencia económica, social y ecológica y la Emergencia sanitaria declarada en todo el territorio nacional a causa de la pandemia COVID-19</t>
  </si>
  <si>
    <t>1585</t>
  </si>
  <si>
    <t>Por el cual se modifica y adiciona el Decreto 1076 de 2015, Decreto Único Reglamentario del Sector Ambiente y Desarrollo Sostenible, en lo relacionado con el Diagnóstico Ambiental de Alternativas y el trámite de licenciamiento ambiental y se dictan otras disposiciones</t>
  </si>
  <si>
    <t>2363</t>
  </si>
  <si>
    <t xml:space="preserve">Autoridad Nacional de Acuicultura y Pesca </t>
  </si>
  <si>
    <t>Por medio de la cual se establecen los requisitos y procedimientos para el otorgamiento de permisos, autorizaciones, patentes de pesca, prórrogas, modificaciones, aclaraciones, cancelaciones y archivo de expedientes para el ejercicio de la actividad pesquera y de la acuicultura, se adoptan otras medidas para el cumplimiento de los objetivos y funciones de la AUNAP y se derogan los Acuerdos del INPA No. 032 de 1993 y No. 015 de 1994, la resolución del INPA No. 313 de 1992 y las Resoluciones de la AUNAP No. 0601 de 2012, No. 0729 del 2012, No. 01193 de 2014, No. 2110 del 2017, No. 01365 de 2018, No. 1375 de 2020 y No. 2300 de 2020</t>
  </si>
  <si>
    <t>Acta de actualización de la matriz legal ambiental 
Obligaciones ambientales derivadas de proyectos licenciados (Repoblamiento íctico anual)</t>
  </si>
  <si>
    <t>0644</t>
  </si>
  <si>
    <t xml:space="preserve"> CDMB</t>
  </si>
  <si>
    <t>797</t>
  </si>
  <si>
    <t xml:space="preserve"> “Por la cual se acoge el Protocolo de manejo de hallazgos fortuitos de patrimonio arqueológico de que trata el artículo2.6.1.8. del Decreto 138 de 2019"</t>
  </si>
  <si>
    <t xml:space="preserve">Todo </t>
  </si>
  <si>
    <t>0831</t>
  </si>
  <si>
    <t>“por la cual se modifica la resolución 1447 de 2018 y se toman otras disposiciones”</t>
  </si>
  <si>
    <t xml:space="preserve">Directiva presidencial </t>
  </si>
  <si>
    <t>N° 8</t>
  </si>
  <si>
    <t>1210</t>
  </si>
  <si>
    <t>Por el cual se modifica y adiciona parcialmente el Decreto 1076 de 2015, Decreto Único Reglamentario de Sector Ambiente y Desarrollo Sostenible en relación con el Registro de Usuarios del Recurso Hídrico, se reglamenta parcialmente el artículo 279 de la Ley 1955 de 2019 y se dictan otras disposiciones</t>
  </si>
  <si>
    <t>Plataforma de gestión de compromisos ambientales ESSA 
KGAGA005-Plan de ahorro y uso eficiente del agua</t>
  </si>
  <si>
    <t>196</t>
  </si>
  <si>
    <t>UPME</t>
  </si>
  <si>
    <t>01464</t>
  </si>
  <si>
    <t>“Por la cual se ordena el reinicio de la prestación de los servicios presenciales de la ANLA y se dictan otras disposiciones”</t>
  </si>
  <si>
    <t xml:space="preserve">Acta de actualización de matriz legal ambiental
Plataforma de gestión de compromisos ambientales ESSA
Plataforma de gestión documental ESSA </t>
  </si>
  <si>
    <t>629</t>
  </si>
  <si>
    <t>"Por medio de la cual se  modifica el artículo 5 de la Resolución 1402 de 2018 y se toman otras determinaciones"</t>
  </si>
  <si>
    <t>Acta de actualización matriz legal ambiental
Informes de cumplimiento ambiental
Estudios de impacto ambiental.</t>
  </si>
  <si>
    <t>0826</t>
  </si>
  <si>
    <t>Ministerio del Interior</t>
  </si>
  <si>
    <t>“Por la cual se modifica la Resolución 2434 de 2011, y se crean unos grupos internos de trabajo en la Dirección de la Autoridad Nacional de Consulta Previa, dentro de la estructura del Ministerio del Interior”</t>
  </si>
  <si>
    <t>Acta de actualización de matriz legal ambiental
Informe de cumplimiento ambiental</t>
  </si>
  <si>
    <t>392</t>
  </si>
  <si>
    <t>“por medio del cual se aprueba el plan de ordenación y manejo de la cuenca hidrográfica del río alto Lebrija”</t>
  </si>
  <si>
    <t>Informes de cumplimiento ambiental
Informes de seguimiento ambiental.</t>
  </si>
  <si>
    <t>0549</t>
  </si>
  <si>
    <t>Modifica la Resolución 0077 del 16 de enero de 2019. Elimina la entrega de Plan de Gestión de Riesgo y permite a la ANLA ajustar periodicidad de entrega según características propias del proyecto.</t>
  </si>
  <si>
    <t>Acta de actualización de la matriz legal ambiental
Informes de cumplimiento ambiental.</t>
  </si>
  <si>
    <t>443</t>
  </si>
  <si>
    <t>“Por la cual se acogen los términos de referencia para el desarrollo de las fases de aprobación del Plan de Manejo Arqueológico e implementación del Plan de Manejo Arqueológico de que tratan los artículos 2.6.5.6. y 2.6.5.7 del Decreto 138 de 2019”</t>
  </si>
  <si>
    <t>Estudios de impacto ambiental
Informes de cumplimiento ambiental</t>
  </si>
  <si>
    <t>829</t>
  </si>
  <si>
    <t>Ministerio de Hacienda y Credito público</t>
  </si>
  <si>
    <t>"Por el cual se reglamentan los artículos 11, 12, 13 Y 14 de la Ley 1715 de 2014, se modifica y adiciona el Decreto 1625 de 2016, único Reglamentario en Materia Tributaria y se derogan algunos artículos del Decreto 1073, único Reglamentario del Sector Administrativo de Minas y Energía"</t>
  </si>
  <si>
    <t>Proyecto innovación</t>
  </si>
  <si>
    <t>529</t>
  </si>
  <si>
    <t>IGAC</t>
  </si>
  <si>
    <t>“Por medio de la cual se modifica la Resolución 471 de 2020 "</t>
  </si>
  <si>
    <t>Informes de cumplimiento ambiental</t>
  </si>
  <si>
    <t>301</t>
  </si>
  <si>
    <t>“Por la cual se modifica la Resolución 193 del 05 de mayo de 2020 con el fin de aplicar los principios de eficacia y eficiencia el ICANH modificará el artículo quinto, con el fin no interrumpir el desarrollo de actividades en la fase de diagnóstico y prospección antes de la modificación del acto administrativo de registro, tratándose de la inclusión de polígonos específicos para proyectos nuevos”</t>
  </si>
  <si>
    <t>471</t>
  </si>
  <si>
    <t xml:space="preserve">“por medio de la cual se establecen las especificaciones técnicas mínimas que deben tener los productos de cartografía básica Oficial de Colombia” </t>
  </si>
  <si>
    <t>MODIFICADA</t>
  </si>
  <si>
    <t>193</t>
  </si>
  <si>
    <t>"Por la cual se modifica la Resolución 297 del 05 de diciembre de 2019, modificada por la Resolución 041 de 13 de febrero de 2020, en el sentido de adoptar la versión digital del formulario a través del cual se llevará a cabo la solicitud de registro de que trata el artículo 2.6.5.4. del Decreto 1080 de 2015 y se establecen otras disposiciones"</t>
  </si>
  <si>
    <t>00770</t>
  </si>
  <si>
    <t>“Por la cual se modifica la Resolución 0324 del 17 de marzo 2015, frente a los plazos para el pago de la prestación del servicio de seguimiento ambiental”.</t>
  </si>
  <si>
    <t>Acta de actualización de matriz legal ambiental
Informe de cumplimiento ambiental
Estudios de impacto ambiental</t>
  </si>
  <si>
    <t>134</t>
  </si>
  <si>
    <t>"Por la cual se modifica el artículo segundo de la Resolución 065 del 05 de marzo de 2020"</t>
  </si>
  <si>
    <t>642</t>
  </si>
  <si>
    <t>“Por la cual se modifica la Resolución 470 del 19 de marzo de 2020 en el marco de las actividades sujetas a licenciamiento, permiso o trámite ambiental en material de notificaciones y consultas previas, normativa transitoria del COVID 19”</t>
  </si>
  <si>
    <t xml:space="preserve">Acta de actualización de matriz legal ambiental
Plataforma de gestión documental ESSA </t>
  </si>
  <si>
    <t>0200</t>
  </si>
  <si>
    <t>“Por la cual se modifica el artículo 19 de la Resolución 1971 del 5 de diciembre de 2019, por medio de la cual se establece el libro de operaciones forestales en línea y se dictan otras disposiciones”</t>
  </si>
  <si>
    <t>065</t>
  </si>
  <si>
    <t xml:space="preserve">"Por la cual se acogen los términos de referencia para el desarrollo de la fase de diagnóstico y prospección del Programa de Arqueología Preventiva de que trata el artículo 2.6.5.5.del Decreto 138 de 2019, que modificó el Decreto 1080 de 2015, Decreto Único Reglamentario del Sector Cultura" </t>
  </si>
  <si>
    <t>041</t>
  </si>
  <si>
    <t>“Por el cual se modifica la Resolución 297 del 5 de diciembre de 2019, en el sentido de adoptar la nueva versión del formulario a través del cual se llevará a cabo la solicitud de registro de que trata el artículo 2.6.5.4. del Decreto 1080 de 2015, modificado por el Decreto 138 de 2019, así como el formato de Verificación correspondiente”</t>
  </si>
  <si>
    <t>Acta de actualización de la matriz legal ambiental
Informes de cumplimiento ambiental</t>
  </si>
  <si>
    <t>2184</t>
  </si>
  <si>
    <t xml:space="preserve"> “Por la cual se modifica la resolución 668 de 2016 sobre el uso racional de bolsas plásticas y se adoptan otras disposiciones”</t>
  </si>
  <si>
    <t>KGAGA002-Plan de gestión integral de residuos sólidos</t>
  </si>
  <si>
    <t>114</t>
  </si>
  <si>
    <t>Por el cual se modifica el artículo 5 de la resolución 1402 de 2018 y se dictan otras diposiciones</t>
  </si>
  <si>
    <t>1971</t>
  </si>
  <si>
    <t>1107</t>
  </si>
  <si>
    <t xml:space="preserve">Ley </t>
  </si>
  <si>
    <t>1955</t>
  </si>
  <si>
    <t>Por el cual se expide el Plan Nacional de Desarrollo 2018-2022. “Pacto por Colombia, Pacto por la Equidad”.</t>
  </si>
  <si>
    <t>138</t>
  </si>
  <si>
    <t>Ministerio de Cultura</t>
  </si>
  <si>
    <t>Por el cual se modifica la Parte VI “Patrimonio Arqueológico” del Decreto 1080 de 2015, Decreto Único Reglamentario del Sector Cultura.</t>
  </si>
  <si>
    <t>0077</t>
  </si>
  <si>
    <t>"Por la cual se establecen fechas para la presentación de informes de cumplimiento Ambiental en el marco del proceso de seguimiento ambiental de proyectos de competencia de la Autoridad Nacional de Licencias Ambientales y se dictan otras disposiciones.</t>
  </si>
  <si>
    <t>Estudios de impacto ambiental
Informes de cumplimiento ambiental
Informes de seguimiento ambiental</t>
  </si>
  <si>
    <t>76</t>
  </si>
  <si>
    <t>Por la cual se adoptan los terminos de referencia para la elaboracion del EIA para el trámite de licencia ambiental de proyectos  para la construccion y operacionde instalaciones cuyo objeto sea el almacenamiento, tratamiento y/o aprovechamiento (recuperación / reciclado)de residuos de aparatos electricos o electrónicos (RAEE)"</t>
  </si>
  <si>
    <t>2502</t>
  </si>
  <si>
    <t>"Por la cual se extiende la vigenciade la resolucion 910 de 2008, modificada por la resolución 1111 de 2013"</t>
  </si>
  <si>
    <t>1978</t>
  </si>
  <si>
    <t>“Por la cual se modifica la Resolución 0324 de 2015 y se dictan otras disposiciones"</t>
  </si>
  <si>
    <t xml:space="preserve">Estudios de impacto ambiental
Informes de cumplimiento ambiental
Plataforma de gestión de compromisos ambientales ESSA </t>
  </si>
  <si>
    <t>411</t>
  </si>
  <si>
    <t>Ministerio de Agricultura</t>
  </si>
  <si>
    <t>"Por el cual se señala el valor de los costos de establecimiento y mantenimiento de plantaciones, el valor de los costos de mantenimiento de bosque natural y se fija el incentivo por arbol, para efectos del incentivo forestal para el año 2019"</t>
  </si>
  <si>
    <t>2035</t>
  </si>
  <si>
    <t>"Por medio del cual se implementan los centros regionales de diálogo ambiental y se dictan otras diposiciones"</t>
  </si>
  <si>
    <t>4 0908</t>
  </si>
  <si>
    <t>Por el cual se decide la permanencia del Reglamento Tecnico de Instalaciones electricas RETIE</t>
  </si>
  <si>
    <t>1496</t>
  </si>
  <si>
    <t>Por el cual se adopta el Sistema Globalmente Armonizado de Clasificación y etiquetado de Productos Quimicos y se dictan otras disposiciones en materia de Seguridad Quimica.</t>
  </si>
  <si>
    <t>Artículos 2,13,14,16,17</t>
  </si>
  <si>
    <t>1486</t>
  </si>
  <si>
    <t>por la cual se adopta el formato único para el reporte de las contingencias para proyectos no licenciados y se adoptan otras determinaciones.</t>
  </si>
  <si>
    <t xml:space="preserve">
Matrices de riesgos ambientales</t>
  </si>
  <si>
    <t>1479</t>
  </si>
  <si>
    <t>Por la cual se fija la Tarifa Mínima de la Tasa Compensatoria por Aprovechamiento Forestal Maderable en bosques naturales.</t>
  </si>
  <si>
    <t>Informes de cumplimiento ambiental
Acta de actualización de la matriz legal ambiental</t>
  </si>
  <si>
    <t>1390</t>
  </si>
  <si>
    <t>Por el cual se adiciona un Capítulo al Título 9, de la Parte 2, del Libro 2, del Decreto 1076 de 2015, Decreto Único Reglamentario del Sector Ambiente y Desarrollo Sostenible, en lo relacionado con la Tasa Compensatoria por Aprovechamiento Forestal Maderable en bosques naturales y se dictan otras disposiciones</t>
  </si>
  <si>
    <t>1457</t>
  </si>
  <si>
    <t>Por la cual se levanta de manera parcial la veda de especies de flora silvestre y se toman otras determinaciones.</t>
  </si>
  <si>
    <t>40807</t>
  </si>
  <si>
    <t>Por medio de la cual se adopta el Plan Integral de Gestión del Cambio Climático para el Sector Minero Energético (PIGCC).</t>
  </si>
  <si>
    <t>1447</t>
  </si>
  <si>
    <t>por el cual se reglamenta el sistema de monitoreo, reporte y verificación de las acciones de mitigación a nivel nacional de que trata el artículo 175 de la ley 1753 de 2015 y se dictan otras disposiciones.</t>
  </si>
  <si>
    <t>1428</t>
  </si>
  <si>
    <t>por el cual se modifican los artículos 9,10 y 12 de la resolución numero 256 del 22 de febrero de 2018, por medio de la cual se adopta la actualizacion del manual de compensaciones ambientales del componente biotico y se toman otras determinaciones.</t>
  </si>
  <si>
    <t>1931</t>
  </si>
  <si>
    <t xml:space="preserve">
Por la cual se establecen directrices para la gestión del cambio climático.</t>
  </si>
  <si>
    <t>Artículos 1, 2,3,14,16,17,19 (paragrafo),20,27,29,30,31,32,34,</t>
  </si>
  <si>
    <t>1407</t>
  </si>
  <si>
    <t>por la cual se reglamenta la gestion ambiental de los residuos de envases y empaques de papel, cartón, plástico, vidrio, metal y se toman otras determinaciones.</t>
  </si>
  <si>
    <t>Artículos 14, 15, 16</t>
  </si>
  <si>
    <t>1402</t>
  </si>
  <si>
    <t xml:space="preserve">"por la cual se adopta la Metodología General para la Elaboración y presentación de Estudios Ambientales y se toman otras determinaciones.
</t>
  </si>
  <si>
    <t>1353</t>
  </si>
  <si>
    <t xml:space="preserve"> “Por el cual se Adiciona el capítulo 10 al Título V de la parte 2 del libro 2° del Decreto Único Reglamentario del Sector Administrativo de Minas y Energía en lo relacionado con la gestión integral del patrimonio geológico y paleontológico de la Nación y se dictan otras disposiciones</t>
  </si>
  <si>
    <t>Informes de cumplimiento ambiental.
Estudios de impacto ambiental</t>
  </si>
  <si>
    <t>1303</t>
  </si>
  <si>
    <t>2018</t>
  </si>
  <si>
    <t>“Por la cual se modifica la Resolución 1283 de 2016 y se dictan otras disposiciones"</t>
  </si>
  <si>
    <t>CONPES</t>
  </si>
  <si>
    <t>3934</t>
  </si>
  <si>
    <t>Politica de crecimiento verde</t>
  </si>
  <si>
    <t>Acta de actualización de la matriz legal ambiental
Política Sistema de gestión integrado</t>
  </si>
  <si>
    <t>Por la cual se desarrollan los parágrafos 1° y 2° del artículo 2.2.3.2.1.1.3 del Decreto 1090 de 2018, mediante el cual se adiciona el Decreto 1076 de 2015.</t>
  </si>
  <si>
    <t xml:space="preserve">KGAGA005-Plan de ahorro y uso eficiente del agua
</t>
  </si>
  <si>
    <t>1209</t>
  </si>
  <si>
    <t xml:space="preserve">Por el cual se adoptan terminos de referencia unicos para la elaboración de los planes de contingencia para el transporte de hidrocarburos, derivados o sustancias nocivas de que trata el articulo 2.2.3.3.4.14 del decreto 1076 de 2015 y se toman otras determinaciones </t>
  </si>
  <si>
    <t>Estudios de impacto ambiental
KTHSO002-Plan maestro para la gestión del riesgo en emergencias y desastres</t>
  </si>
  <si>
    <t>1090</t>
  </si>
  <si>
    <t>“Por el cual se adiciona el Decreto 1076 de 2015, Decreto Único Reglamentario del Sector Ambiente y Desarrollo Sostenible, en lo relacionado con el Programa para el Uso Eficiente y Ahorro de Agua y se dictan otras disposiciones"</t>
  </si>
  <si>
    <t>1007</t>
  </si>
  <si>
    <t>Por el cual se modifica el Capítulo 8 del Título 9 de la Parte 2 del Libro 2 del Decreto número 1076 de 2015, Decreto Único Reglamentario del Sector Ambiente y Desarrollo Sostenible, en los relacionado con la reglamentación de los componentes generales del incentivo de pago por servicios ambientales y la adquisición y mantenimiento de predios en áreas y ecosistemas estratégicos que tratan el Decreto-Ley número 870 de 2017 y los artículos 108 y 111 de a Ley 99 de 1993, modificados por los artículos 174 de la Ley 1753 de 2015 y 210 de la Ley 1450 de 2011, respectivamente</t>
  </si>
  <si>
    <t>Artículo 2.2.9.8.1.4
Artículo 2.2.9.8.2.2 numeral A
Artículo 2.2.9.8.2.5
Articulo 2.2.9.8.3.3</t>
  </si>
  <si>
    <t>Informes de cumplimiento ambiental.</t>
  </si>
  <si>
    <t>1084</t>
  </si>
  <si>
    <t>Por la cual se establecen las metodologías de valoración de costos económicos del deterioro y de la conservación del medio ambiente y los recursos naturales renovables y se dictan otras disposiciones</t>
  </si>
  <si>
    <t>959</t>
  </si>
  <si>
    <t>“Por medio de la cual se reglamenta parcialmente el artículo 2.2.3.2.1.7 del Decreto 1076 de 2015 y se dictan otras disposiciones.”
Guía Nacional de Modelación del Recurso Hídrico para aguas superficiales continentales.</t>
  </si>
  <si>
    <t>957</t>
  </si>
  <si>
    <t>“Por la cual se adopta la Guía Técnica de Criterios para el acotamiento de las rondas hídricas en Colombia y se dictan otras disposiciones”</t>
  </si>
  <si>
    <t>751</t>
  </si>
  <si>
    <t xml:space="preserve">“Por medio de la cual se adopta la Guía técnica para la formulación de los PORH continental superficial” </t>
  </si>
  <si>
    <t>703</t>
  </si>
  <si>
    <t>“Por el que se efectúan unos ajustes al Decreto 1076 de 2015, por medio del cual se expide el Decreto Único Reglamentario del Sector Ambiente y Desarrollo Sostenible y se dictan otras disposiciones."</t>
  </si>
  <si>
    <t>566</t>
  </si>
  <si>
    <t>“Por la cual se adopta la guía Metodológica para la formulación de los planes de manejo ambiental de microcuencas.</t>
  </si>
  <si>
    <t>0002</t>
  </si>
  <si>
    <t>Consejo nacional de estupefacientes</t>
  </si>
  <si>
    <t xml:space="preserve">Por la cual se modifica el numeral 2 del artículo 11 de la Resolución 0001 de 2015 "Por la cual se unifica y actualiza la riormatividad sobre el control de sustancias y productos químicos" </t>
  </si>
  <si>
    <t>3918</t>
  </si>
  <si>
    <t>Estrategia para la implementación de los objetivos de desarrollo sostenible (ods) en colombia</t>
  </si>
  <si>
    <t>Informe de sostenibilidad</t>
  </si>
  <si>
    <t>256</t>
  </si>
  <si>
    <t xml:space="preserve">Por la cual se adopta la actualizacion del Manual de Compensaciones Ambientales del Componente Biotico y se toman otras determinaciones. </t>
  </si>
  <si>
    <t>Informes de cumplimiento ambiental
Estudios de impacto ambiental.</t>
  </si>
  <si>
    <t>284</t>
  </si>
  <si>
    <t xml:space="preserve">Por el cual se adiciona el decreto 1076 de 2015, unico reglamentario del sector ambiente y desarrollo sostenible, en lo relacionado con la gestion integral de los residuos de aparatos electricos y electronicos- RAEE y se dictan otras determinaciones. </t>
  </si>
  <si>
    <t>75</t>
  </si>
  <si>
    <t xml:space="preserve">Por la cual se adoptan los terminos de referencia para la elaboracion del Estudio de impacto ambiental, para proyectos de sistemas de transmision de Energia Electrica y se toman otras determinaciones. </t>
  </si>
  <si>
    <t>050</t>
  </si>
  <si>
    <t xml:space="preserve">Por la cual se modifica parcialmente el Decreto 1076 de 2015, Decreto Unico Reglamentario del Sector Ambiente y Desarrollo Sostenible en relacion con los Consejos Ambientales Regionales de la Macrocuencas (CARMAC), el ordenamiento del recurso hidrico y vertimientos y se dictan otras disposiciones. </t>
  </si>
  <si>
    <t>Articulos 2,4,5,6,7,8,9</t>
  </si>
  <si>
    <t>Documento</t>
  </si>
  <si>
    <t>2017</t>
  </si>
  <si>
    <t>Plan de acción indicativo de eficiencia energética 2017-2022</t>
  </si>
  <si>
    <t>0196</t>
  </si>
  <si>
    <t>Por la cual se establece el listado de las especies silvestres en veda de la diversidad biológica del área de jurisdicción de la Corporación Autónoma Regional para la Defensa de la Meseta Bucaramanga y se dictan otras disposiciones</t>
  </si>
  <si>
    <t>2157</t>
  </si>
  <si>
    <t>"por medio del cual se adoptan directrices generales para la elaboración del plan de gestión del riesgo de desastres de las entidades públicas y privadas en el marco del artículo 42 de la ley 1523 de 2012"</t>
  </si>
  <si>
    <t>Artículos 2.3.1.5.2.1.1</t>
  </si>
  <si>
    <t>KTHSO002-Plan maestro para la gestión del riesgo en emergencias y desastres</t>
  </si>
  <si>
    <t>1564</t>
  </si>
  <si>
    <t xml:space="preserve">Por el cual se modifica parcialmente y se adiciona el capitulo 14, titulo 1, parte 3, libro 1 del decreto 1625 de 2016, unico reglamentario en materia tributaria. </t>
  </si>
  <si>
    <t>1669</t>
  </si>
  <si>
    <t xml:space="preserve">Por la cual se adoptan los criterios tecnicos para el uso de herramientas economicas en los proyectos, obras o actividades objeto de licencia ambiental o instrumento equivalente y se adoptan otras determinaciones. </t>
  </si>
  <si>
    <t>1571</t>
  </si>
  <si>
    <t>Por la cual se fija la Tarifa Minima por Utilizacion del Aguas</t>
  </si>
  <si>
    <t>1519</t>
  </si>
  <si>
    <t xml:space="preserve">Por la cual se adoptan los terminos de referencia para la elaboracion del estudio de impacto ambiental- EIA, requerido para el tramite de la licencia ambiental de los proyectos de construccion y operación de centrales generadoras de energia hidroelectrica y se toman otras determinaciones. </t>
  </si>
  <si>
    <t>1844</t>
  </si>
  <si>
    <t>Por medio de la cual se aprueba el "Acuerdo de París", adoptado el 12 de diciembre de 2015 en París Francia</t>
  </si>
  <si>
    <t>1155</t>
  </si>
  <si>
    <t>Por el cual se modifican los artículos 2.2.9.6,1.9" 2.2.9.6.1,10. Y 2.2.9.6.1,12. del Libro 2, Parte 2, Título 9, Capítulo 6, Sección 1, del Decreto 1076 de 2015, Decreto Único Reglamentario del Sector Ambiente y Desarrollo Sostenible, en lo relacionado con la Tasa por Utilización de Aguas y se dictan otras disposiciones</t>
  </si>
  <si>
    <t>1326</t>
  </si>
  <si>
    <t xml:space="preserve">Por la cual se establecen los sistemas de recoleccion selectiva y gestion ambiental de llantas usadas y se dictan otras disposiciones. </t>
  </si>
  <si>
    <t>1120</t>
  </si>
  <si>
    <t xml:space="preserve">Por el cual se modifican los numerales 3 y 4 del articulo 2.2.9.3.1.17 del decreto 1076 de 2015 y se toman otras determinaciones. </t>
  </si>
  <si>
    <t>1051</t>
  </si>
  <si>
    <t xml:space="preserve">Por la cual se reglamenta los Bancos de Habitat consagrados en el titulo 9, parte 2, libro 2, capitulo 3 del decreto 1076 de 2015 y se adoptan otras disposiciones.  </t>
  </si>
  <si>
    <t>926</t>
  </si>
  <si>
    <t>Por el cual se modifica el epígrafe de la Parte 5 y se adiciona el Título 5 a la Parte 5 del Libro 1 del Decreto 1625 de 2016 Único Reglamentario en Materia Tributaria y el Título 11 de la Parte 2 de Libro 2 al Decreto 1076 de 2015 Único Reglamentario del Sector Ambiente y Desarrollo Sostenible, para reglamentar el parágrafo 3 del articulo 222 de la ley 1819 de 2016.
Reglamenta el impuesto nacional al carbono.</t>
  </si>
  <si>
    <t>870</t>
  </si>
  <si>
    <t>Por el cual se establece el pago por servicios ambientales y otros incentivos a la conservacion</t>
  </si>
  <si>
    <t>472</t>
  </si>
  <si>
    <t xml:space="preserve">Por la cual se reglamenta la Gestión integral de residuos generados en las actividades de construcción y demolición - RCD y se dictan otras determinaciones. </t>
  </si>
  <si>
    <t>97</t>
  </si>
  <si>
    <t>Por la cual se crea el Registro Unico de ecosistemas y Areas Ambientales y se adoptan otras disposiciones. El Ministerio de Ambiente y desarrollo sostenible, en ejercicio de sus facultades constitucionales y legales y, en especial la asignada en el parágrafo 2 del artículo 174 de la ley 1753 de 2015.</t>
  </si>
  <si>
    <t>Por el cual se modifica el literal h del articulo 2,2,9,3,1,2, el paragrafo del articulo 2,2,9,3,1,3, el articulo 2,2,9,3,1,8 y el numeral 4 del articulo 2,2,9,3,1,17 del Decreto 1076 de 2015, en lo relacionado con la "Inversion forzosa por la utilizacion del agua tomada directamente de fuentes naturales" y se toman otras determinaciones"</t>
  </si>
  <si>
    <t xml:space="preserve">Informes de cumplimiento ambiental </t>
  </si>
  <si>
    <t xml:space="preserve">Politica Nacional de cambio climatico. </t>
  </si>
  <si>
    <t>41286</t>
  </si>
  <si>
    <t>Por el cual se adopta el Plan de Acción indicativo 2017-2022 para el desarrollo del Programa de Uso Racional y Eficiente de la Energía, PROURE</t>
  </si>
  <si>
    <t>5747</t>
  </si>
  <si>
    <t>Ministerio de Transporte</t>
  </si>
  <si>
    <t>Por la cual se modifica el parágrafo 1 del articulo 3 y el articulo 6 de la Resolucion 1223 de 2014, modificada por la Resolución 2328 de 2016
Curso para transporte de mercancías peligrosas</t>
  </si>
  <si>
    <t>2183</t>
  </si>
  <si>
    <t xml:space="preserve">Por la cual se adoptan los términos de referencia para la elaboración del diagnostico ambiental de alternativas, en proyectos de sistemas de transmisión de energía eléctrica y se toman otras determinaciones   </t>
  </si>
  <si>
    <t>2182</t>
  </si>
  <si>
    <t>Por la cual se modifica y consolida el modelo de almacenamiento geográfico contenido en la metodología general para la presentación de estudios ambientales y en el manual de seguimiento ambiental de proyectos</t>
  </si>
  <si>
    <t>2099</t>
  </si>
  <si>
    <t>Por el cual se modifica el Decreto único Reglamentario del Sector Ambiente y Desarrollo Sostenible, Decreto 1076 de 2015, en lo relacionado con la “Inversión Forzosa por la utilización del agua tomada directamente de fuentes naturales” y se toman otras determinaciones</t>
  </si>
  <si>
    <t xml:space="preserve">Artículos 1 y 2 </t>
  </si>
  <si>
    <t>2028</t>
  </si>
  <si>
    <t>Por el cual se crea el programa "bosques de Paz" y se adoptan otras disposiciones.</t>
  </si>
  <si>
    <t>1987</t>
  </si>
  <si>
    <t>Por la cual se delimita el Páramo Los Nevados y se adoptan otras disposiciones</t>
  </si>
  <si>
    <t>3874</t>
  </si>
  <si>
    <t>DNP</t>
  </si>
  <si>
    <t>Politica nacional para la gestión integral de residuos sólidos</t>
  </si>
  <si>
    <t>1767</t>
  </si>
  <si>
    <t>Por la cual se adopta el formato  único para el reporte de las contingencias y se adoptan otras determinaciones</t>
  </si>
  <si>
    <t xml:space="preserve">
</t>
  </si>
  <si>
    <t>1741</t>
  </si>
  <si>
    <t xml:space="preserve">Por la cual se modifica la Resolución 222 de 2011 y se adoptan otras disposiciones </t>
  </si>
  <si>
    <t>1740</t>
  </si>
  <si>
    <t>Por la cual se establecen lineamientos generales para el manejo, aprovechamiento y establecimiento de guaduales y bambusales y se dictan otras disposiciones</t>
  </si>
  <si>
    <t xml:space="preserve">Artículos 1, 2, 3, 4, 5, 6, 7, 8, 9, 10, 11, 12, 13, 14, 15, 16, 17, 18 y 21 </t>
  </si>
  <si>
    <t>3868</t>
  </si>
  <si>
    <t>Politica de gestión del riesgo asociado al uso de sustancias químicas</t>
  </si>
  <si>
    <t>1283</t>
  </si>
  <si>
    <t xml:space="preserve">Por la cual se establece el procedimiento y requisitos para la expedición de la certificación de beneficio ambiental por nuevas inversiones en proyectos de fuentes no convencionales de energías renovables – FNCER y gestión eficiente de la energía, para obtener los beneficios tributarios de que tratan los artículos 11, 12, 13 y 14 de la Ley 1715 de 2014 </t>
  </si>
  <si>
    <t>0689</t>
  </si>
  <si>
    <t>Ministerio de Salud y Protección Social, Ministerio de Ambiente y Desarrollo Sosstenible</t>
  </si>
  <si>
    <t>Por la cual se adopta el reglamento técnico que establece los límites máximos de fósforo y la biodegradabilidad de los tensoactivos presentes en detergentes y jabones, y se dictan otras disposiciones</t>
  </si>
  <si>
    <t>Artículos  5, 6, 11, 12, 13 y 14</t>
  </si>
  <si>
    <t>Informes de cumplimiento ambiental
Informes de seguimiento ambiental</t>
  </si>
  <si>
    <t>667</t>
  </si>
  <si>
    <t>Por la cual se establecen los indicadores mínimos de que trata el artículo 2.2.8.6.5.3 del Decreto 1076 de 2015 y se adoptan otras disposiciones</t>
  </si>
  <si>
    <t>Artículos 1 y 2</t>
  </si>
  <si>
    <t>PGAGA005-Evaluación Desempeño Ambiental</t>
  </si>
  <si>
    <t>376</t>
  </si>
  <si>
    <t xml:space="preserve">Por la cual se señalan los casos en los que no se requerirá adelantar trámite de modificación de la licencia ambiental o su equivalente, para aquellas obras o actividades consideradas cambios menores o de ajuste normal dentro del giro ordinario de los proyectos de energía, presas, represas, trasvases y embalses </t>
  </si>
  <si>
    <t>Plataforma de gestión de compromisos ambientales ESSA 
Informes de cumplimiento ambiental</t>
  </si>
  <si>
    <t>298</t>
  </si>
  <si>
    <t xml:space="preserve">Por el cual se establece la organización y funcionamiento del Sistema Nacional de Cambio Climático y se dicten otras disposiciones </t>
  </si>
  <si>
    <t>Artículos 1, 2, 3 y 10</t>
  </si>
  <si>
    <t>40122</t>
  </si>
  <si>
    <t>Por el cual se adiciona y modifica el Reglamento Técnico de Iluminación y Alumbrado Público RETILAP</t>
  </si>
  <si>
    <t>Artículos 2.1, 2.3, 2.4 y 3</t>
  </si>
  <si>
    <t>1774</t>
  </si>
  <si>
    <t>Por medio de la cual se modifican el Código Civil, la Ley 84 de 1989, el Código Penal, el Código de Procedimiento Penal y se dictan otras disposiciones</t>
  </si>
  <si>
    <t>MGAGA004-Manual para el manejo de fauna</t>
  </si>
  <si>
    <t>2659</t>
  </si>
  <si>
    <t>Por la cual se modifica el artículo 21 de la Resolución 631 de 2015</t>
  </si>
  <si>
    <t>Artículo 1</t>
  </si>
  <si>
    <t>Naciones Unidas</t>
  </si>
  <si>
    <t>Sistema globalmente armonizado de clasificación y etiquetado de productos químicos (SGA)</t>
  </si>
  <si>
    <t>Convención Marco sobre el Cambio Climático</t>
  </si>
  <si>
    <t>2220</t>
  </si>
  <si>
    <t>Por el cual se adiciona una sección al Decreto 1076 de 2015 en lo relacionado con las licencias y permisos ambientales para Proyectos de Interés Nacional y Estratégicos (PINE).</t>
  </si>
  <si>
    <t xml:space="preserve">Estudios de impacto ambiental
Plataforma de gestión de compromisos ambientales ESSA </t>
  </si>
  <si>
    <t>2143</t>
  </si>
  <si>
    <t xml:space="preserve">Por el cual se adiciona el Decreto único Reglamentario  del Sector Administrativo de Minas y Energía, 1073 de 2015, en lo relacionado con la definición de los lineamientos para la aplicación de los incentivos establecidos en el capitulo III de la Ley 1715 de 2014 </t>
  </si>
  <si>
    <t>1956</t>
  </si>
  <si>
    <t>Por el que se efectúan unas precisiones al Decreto 1076 de 2015, Por medio del cual se expide el Decreto Único Reglamentario del Sector Ambiente y Desarrollo Sostenible</t>
  </si>
  <si>
    <t>Artículos 2, 4, 5, 6, 7, 8 y 10</t>
  </si>
  <si>
    <t xml:space="preserve">NTC </t>
  </si>
  <si>
    <t>14001</t>
  </si>
  <si>
    <t>NTC</t>
  </si>
  <si>
    <t>Sistemas de Gestión Ambiental</t>
  </si>
  <si>
    <t>Acta de actualización de la matriz legal ambiental
Proyecto Brújula 2</t>
  </si>
  <si>
    <t>321</t>
  </si>
  <si>
    <t>Parques Nacionales Naturales de Colombia</t>
  </si>
  <si>
    <t>Por la cual se fijan las tarifas para el cobro de los servicios de evaluación y seguimiento de permisos , concesiones, autorizaciones y demás instrumentos de control y manejo ambiental</t>
  </si>
  <si>
    <t>Artículos 1, 2, 3 y 5</t>
  </si>
  <si>
    <t>informes de cumplimiento ambiental</t>
  </si>
  <si>
    <t>1753</t>
  </si>
  <si>
    <t xml:space="preserve">Por la cual se expide el Plan Nacional de Desarrollo 2014-2018 “Todos por un nuevo país” </t>
  </si>
  <si>
    <t>Artículos 54, 88, 172, 173, 174, 175, 176, 177, 178 y 179</t>
  </si>
  <si>
    <t>1080</t>
  </si>
  <si>
    <t>Por medio del cual se expide el Decreto Único Reglamentario del Sector Cultura</t>
  </si>
  <si>
    <t>LIBRO 1: 1.1.1.1.
LIBRO 2: 2.3.1.1, 2.3.1.2, 2.3.1.3, 2.6.1.1, 2.6.1.2, 2.6.1.3, 2.6.1.4, 2.6.2.1, 2.6.2.2, 2.6.2.3, 2.6.2.4, 2.6.2.5, 2.6.2.6, 2.6.2.7, 2.6.2.8, 2.6.2.9, 2.6.2.10, 2.6.2.11, 2.6.2.12, 2.6.2.13, 2.6.2.14, 2.6.2.15, 2.6.2.16, 2.6.2.17, 2.6.2.18, 2.6.2.19, 2.6.2.20, 2.6.2.21, 2.6.2.22, 2.6.2.23, 2.6.2.24, 2.6.2.25</t>
  </si>
  <si>
    <t>informe de cumplimiento ambiental
Informes de seguimiento ambiental.</t>
  </si>
  <si>
    <t>1076</t>
  </si>
  <si>
    <t>Por medio del cual se expide el Decreto Único Reglamentario del Sector Ambiente y Desarrollo Sostenible</t>
  </si>
  <si>
    <t>COMPILADA</t>
  </si>
  <si>
    <t>Acta de actualización de la matriz legal ambiental
Licencias ambientales
Permisos ambientales</t>
  </si>
  <si>
    <t>1079</t>
  </si>
  <si>
    <t>Por medio del cual se expide el Decreto Único Reglamentario del Sector Transporte</t>
  </si>
  <si>
    <t>LIBRO 1: 1.1.1.1
LIBRO 2: 2.1.1.1, 2.1.1.2, 2.1.2.1, 2.2.1.7.8.1, 2.2.1.7.8.2, 2.2.1.7.8.1.1, 2.2.1.7.8.1.2, 2.2.1.7.8.2.1-2.2, 2.2.1.7.8.2.3, 2.2.1.7.8.2.4, 2.2.1.7.8.2.5, 2.2.1.7.8.3.1, 2.2.1.7.8.3.2, 2.2.1.7.8.3.3, 2.2.1.7.8.3.4, 2.2.1.7.8.3.5, 2.2.1.7.8.3.6, 2.2.1.7.8.3.7, 2.2.1.7.8.3.8, 2.2.1.7.8.3.9, 2.2.1.7.8.3.10, 2.2.1.7.8.4.1, 2.2.1.7.8.4.2, 2.2.1.7.8.4.3, 2.2.1.7.8.4.4, 2.2.1.7.8.4.5, 2.2.1.7.8.4.6, 2.2.1.7.8.4.7, 2.2.1.7.8.4.8, 2.2.1.7.8.4.9, 2.2.1.7.8.4.10, 2.2.1.7.8.4.11, 2.2.1.7.8.4.12, 2.2.1.7.8.4.13, 2.2.1.7.8.4.14, 2.2.1.7.8.4.15, 2.2.1.7.8.4.16, 2.2.1.7.8.4.17, 2.2.1.7.8.5.1, 2.2.1.7.8.5.2, 2.2.1.7.8.5.3, 2.2.1.7.8.5.4, 2.2.1.7.8.5.5, 2.2.1.7.8.6.1, 2.2.1.7.8.6.2, 2.2.1.7.8.6.3, 2.2.1.7.8.6.4, 2.2.1.7.8.6.5, 2.2.1.7.8.6.6, 2.2.1.7.8.6.7, 2.2.1.7.8.6.8, 2.2.1.7.8.6.9, 2.2.1.7.8.6.10</t>
  </si>
  <si>
    <t>1071</t>
  </si>
  <si>
    <t>Por medio del cual se expide el Decreto Único Reglamentario del Sector Administrativo Agropecuario, Pesquero y Desarrollo Rural</t>
  </si>
  <si>
    <t>LIBRO 1: 1.1.1.1, 1.1.1.2
LIBRO 2: 2.3.1.1.1, 2.3.1.1.2, 2.3.1.1.3, 2.3.1.1.4, 2.3.1.1.5, 2.3.1.1.6, 2.3.1.1.7, 2.3.1.1.8, 2.3.1.2.1, 2.3.1.2.2, 2.3.1.2.3, 2.3.1.2.4, 2.3.1.2.5, 2.3.1.2.6, 2.3.1.2.7, 2.3.1.2.8, 2.3.1.2.9, 2.3.1.2.10, 2.3.1.2.11, 2.3.1.3.1, 2.3.1.3.2, 2.3.1.3.3, 2.3.1.3.4, 2.3.1.4.1, 2.3.1.4.2, 2.3.1.4.3, 2.3.1.4.4, 2.3.1.5.1, 2.3.1.5.2, 2.3.1.5.3, 2.3.1.5.4, 2.3.1.5.5, 2.3.1.5.6</t>
  </si>
  <si>
    <t>40492</t>
  </si>
  <si>
    <t>Por la cual se aclaran y corrigen unos yerros en el Anexo General del Reglamento Técnico de Instalaciones Eléctricas - RETIE, establecido mediante Resolución No. 90708 de 2013</t>
  </si>
  <si>
    <t>Actualización de la matriz legal ambiental</t>
  </si>
  <si>
    <t>783</t>
  </si>
  <si>
    <t>Por el cual se deroga el numeral 10 del artículo 24 del Decreto 2041 de 2014</t>
  </si>
  <si>
    <t>324</t>
  </si>
  <si>
    <t>Por la cual se fijan las tarifas para el cobro de los servicios de evaluación y seguimiento de licencias, permisos, concesiones, autorizaciones y demás instrumentos de control y manejo ambiental y se dictan otras disposiciones</t>
  </si>
  <si>
    <t>Todo (Tablas 3 y 21)</t>
  </si>
  <si>
    <t>631</t>
  </si>
  <si>
    <t>Por el cual se  establecen los parámetros y los valores límites máximos permisibles en los vertimientos puntuales a cuerpos de aguas superficiales y a los sistemas de alcantarillado público y se dictan otras disposiciones.</t>
  </si>
  <si>
    <t>Artículos 1, 2, 3, 5, 6, 8, 14, 15, 16, 18 y 19</t>
  </si>
  <si>
    <t>Informes de cumplimiento ambiental/informes de seguimiento ambiental.</t>
  </si>
  <si>
    <t>108</t>
  </si>
  <si>
    <t>Por la cual se actualiza el Formato Único Nacional de Solicitud de Licencia Ambiental y se adoptan los Formatos para la Verificación Preliminar de la Documentación que conforman las solicitudes de que trata el Decreto número 2041 de 2014 y se adoptan otras determinaciones.</t>
  </si>
  <si>
    <t xml:space="preserve">Plataforma de gestión documental ESSA 
Plataforma de gestión de compromisos ambientales ESSA </t>
  </si>
  <si>
    <t>0001</t>
  </si>
  <si>
    <t>Por la cual se unifica y actualiza la normatividad sobre el control de sustancias y productos químicos.</t>
  </si>
  <si>
    <t>ABC de los compromisos de Colombia para la COP21</t>
  </si>
  <si>
    <t>2041</t>
  </si>
  <si>
    <t>Por el cual se reglamenta el Título VIII de la Ley 99 de 1993 sobre Licencias Ambientales para los siguientes proyectos, obras o actividades: 
En el sector eléctrico: 
a) La construcción y operación de centrales generadoras de energía eléctrica con capacidad instalada igualo superior a cien (100) MW;
b) Los proyectos de exploración y uso de fuentes de energía alternativa virtualmente contaminantes con capacidad instalada superior o igual cien (100) MW',
c) El tendido de las líneas de transmisión del Sistema de Transmisión Nacional (STN), compuesto por el conjunto de líneas con sus correspondientes subestaciones que se proyecte operen a tensiones iguales o superiores a doscientos veinte (220) KV.</t>
  </si>
  <si>
    <t>Artículos 2.2.2.3.8.3, 2.2.2.3.8.4, 2.2.2.3.8.5, 2.2.2.3.9.1, 2.2.2.3.10.4, 2.2.2.3.10.5. 
Artículos  2.2.2.3.4.2, 2.2.2.3.4.3, 2.2.2.3.5.1, 2.2.2.3.6.3, 2.2.2.3.6.6, 2.2.2.3.7.1, 2.2.2.3.7.2, 2.2.2.3.8.1
Artículos 2.2.2.3.1.2, 2.2.2.3.1.3, 2.2.2.3.1.5, 2.2.2.3.1.6, 2.2.2.3.2.1, 2.2.2.3.2.2, 2.2.2.3.2.3, 2.2.2.3.2.4, 2.2.2.3.2.5, 2.2.2.3.3.1, 2.2.2.3.3.2, 2.2.2.3.3.3, 2.2.2.3.4.1</t>
  </si>
  <si>
    <t>Plataforma de gestión de compromisos ambientales ESSA 
Estudios de impacto ambiental</t>
  </si>
  <si>
    <t>1274</t>
  </si>
  <si>
    <t>Por la cual se modifica la Resolución número 1527 de 2012.</t>
  </si>
  <si>
    <t>90795</t>
  </si>
  <si>
    <t>Por la cual se corrigen unos yerros en el Reglamento Técnico de Instalaciones Eléctricas - RETIE, establecido mediante Resolución No. 90708 de 2013</t>
  </si>
  <si>
    <t>Artículos 1, 3 y 5</t>
  </si>
  <si>
    <t>1223</t>
  </si>
  <si>
    <t>Por la cual se establecen los requisitos del curso básico obligatorio de capacitación para los conductores de vehículos de carga que transportan mercancías peligrosas y se dicta una disposición.</t>
  </si>
  <si>
    <t>1715</t>
  </si>
  <si>
    <t xml:space="preserve">Por medio de la cual se regula la integración de las energías renovables no convencionales al sistema energético nacional. </t>
  </si>
  <si>
    <t>3016</t>
  </si>
  <si>
    <t xml:space="preserve">Por el cual se reglamente el permiso de estudio para la recoleccion de especimenes de especies silvestres de la diversidad biologica con fines de elaboracion de estudios ambientales. </t>
  </si>
  <si>
    <t>1907</t>
  </si>
  <si>
    <t xml:space="preserve">Por la cual se expide la Guía Técnica para la formulación de los Planes de Ordenación y Manejo de Cuencas Hidrográficas   </t>
  </si>
  <si>
    <t>Informes de cumplimiento ambiental.
Estudios de impacto ambiental</t>
  </si>
  <si>
    <t>2981</t>
  </si>
  <si>
    <t>Por el cual se reglamenta la prestación del servicio público se aseo.
Obligaciones de los usuarios para el almacenamiento y la presentación de residuos sólidos</t>
  </si>
  <si>
    <t>Artículos  1, 17-26</t>
  </si>
  <si>
    <t xml:space="preserve">KGAGA002-Plan de gestión integral de residuos sólidos
</t>
  </si>
  <si>
    <t>1675</t>
  </si>
  <si>
    <t>Por la cual se establecen los elementos que deben contener los Planes de Gestión de Devolución de Productos Posconsumo de Plaguicidas.</t>
  </si>
  <si>
    <t>Artículos  14, 17 y 20</t>
  </si>
  <si>
    <t>2613</t>
  </si>
  <si>
    <t xml:space="preserve">Presidencia de la República </t>
  </si>
  <si>
    <t>Por el cual se adopta el protocolo de coordinación interinstitucional para la consulta previa</t>
  </si>
  <si>
    <t>90980</t>
  </si>
  <si>
    <t>Por el cual se modifica y adiciona el Reglamento Técnico de Iluminación y Alumbrado Público RETILAP</t>
  </si>
  <si>
    <t xml:space="preserve">Artículos 1, 2, 5, 8 y 11 </t>
  </si>
  <si>
    <t>90907</t>
  </si>
  <si>
    <t>Artículos 1, 2 y 5</t>
  </si>
  <si>
    <t>1111</t>
  </si>
  <si>
    <t>Por la cual se modifica la resolución 910 de 2008.</t>
  </si>
  <si>
    <t xml:space="preserve">Anexo general. Reglamento técnico de instalaciones eléctricas RETIE  </t>
  </si>
  <si>
    <t>90708</t>
  </si>
  <si>
    <t>Por la cual se expide el Reglamneto Técnico de Instalaciones Eléctricas - RETIE</t>
  </si>
  <si>
    <t>897</t>
  </si>
  <si>
    <t>Por medio de la cual se declara la pérdida de fuerza ejecutoria de las Resoluciones números 1137 de 1996, 482 de 2003 y 2101 de 2009.</t>
  </si>
  <si>
    <t>1672</t>
  </si>
  <si>
    <t>Se establecen los lineamientos para la adopción de una política pública de gestión integral de Residuos de Aparatos Eléctricos y Electrónicos (RAEE), y se dictan otras disposiciones</t>
  </si>
  <si>
    <t>Artículos  2, 6 inc #4 y #5, 7 y 19</t>
  </si>
  <si>
    <t>1665</t>
  </si>
  <si>
    <t>Por medio de la cual se aprueba el "ESTATUTO DE LA AGENCIA INTERNACIONAL DE ENERGÍAS RENOVABLES (IRENA)", hecho en Bonn, Alemania, el 26 de enero de 2009.</t>
  </si>
  <si>
    <t>509</t>
  </si>
  <si>
    <t>Por la cual se definen los lineamientos para la conformación de los Consejos de Cuenca y su participación en las fases del Plan de Ordenación de la Cuenca y se dictan otras disposiciones.</t>
  </si>
  <si>
    <t>1692</t>
  </si>
  <si>
    <t xml:space="preserve">Transporte de mercancias peligrosas definiciones, clasificación, marcado, etiquetado y rotulado. NTC 1692  </t>
  </si>
  <si>
    <t>1623</t>
  </si>
  <si>
    <t>Por medio de la cual se aprueba la "Enmienda al Convenio de Basilea sobre el control de los movimientos transfronterizos de desechos peligrosos y su eliminación, del 22 de marzo de 1989", adoptada por la Tercera Reunión de la Conferencia de las Partes, en Ginebra, el 22 de septiembre de 1995.</t>
  </si>
  <si>
    <t>188</t>
  </si>
  <si>
    <t>Por la cual se actualiza el Manual de Seguimiento Ambiental de proyectos adoptado mediante Resolución número 1552 del 20 de octubre de 2005</t>
  </si>
  <si>
    <t>DEROGADA</t>
  </si>
  <si>
    <t>Informes de cumplimiento ambiental
Estudios de impacto ambiental</t>
  </si>
  <si>
    <t>91872</t>
  </si>
  <si>
    <t>Por la cual se hacen unas modificaciones al Reglamento Técnico de Iluminación y Alumbrado Público RETILAP</t>
  </si>
  <si>
    <t>563</t>
  </si>
  <si>
    <t>Por la cual se establece el procedimiento y los requisitos para evaluar y conceptuar sobre las solicitudes presentadas ante el ministerio de ambiente y desarrollo sostenible con miras a obtener la exclusión de impuestos sobre las ventas IVA y/o reducción en la renta de elementos, equipos y maquinaria destinados a proyectos, programas o actividades de reducción en el consumo de energía y eficiencia energética”.</t>
  </si>
  <si>
    <t>Artículo  2</t>
  </si>
  <si>
    <t>Informe de cumplimiento ambiental</t>
  </si>
  <si>
    <t>2667</t>
  </si>
  <si>
    <t>Por la cual se reglamenta la tasa retributiva por la utilización directa e indirecta del agua como receptor de los vertimientos puntuales, y se toman otras determinaciones.</t>
  </si>
  <si>
    <t>2448</t>
  </si>
  <si>
    <t>Por el cual se modifica parcialmente el Decreto número 1824 de 1994</t>
  </si>
  <si>
    <t>1807</t>
  </si>
  <si>
    <t>Por la cual se modifica el último párrafo del numeral 4.4 del capítulo 4 del protocolo para el control y vigilancia de la contaminación atmosférica generada por fuentes fijas, adoptado a través de la resolución número 760 de 2010 y ajustado por las resoluciones número 2153 de 2010 y 0591 de 2012 y se adoptan otras disposiciones</t>
  </si>
  <si>
    <t>1632</t>
  </si>
  <si>
    <t>Por la cual se adiciona el numeral 4.5 al Capítulo 4 del Protocolo para el Control y Vigilancia de la Contaminación Atmosférica Generada por Fuentes Fijas, adoptado a través de la Resolución 760 de 2010 y ajustado por la Resolución 2153 de 2010 y se adoptan otras disposiciones.</t>
  </si>
  <si>
    <t>1590</t>
  </si>
  <si>
    <t>Ministerio de Ambiente, Vivienda y Desarrollo Territorial</t>
  </si>
  <si>
    <t>Por la cual se reglamenta el trámite interno del derecho de petición y se regula lo referente a quejas y reclamos ante el Ministerio de Ambiente y Desarrollo Sostenible</t>
  </si>
  <si>
    <t xml:space="preserve">Plataforma de gestión documental ESSA </t>
  </si>
  <si>
    <t>1527</t>
  </si>
  <si>
    <t>Por la cual se señalan las actividades de bajo impacto ambiental y que además, generan beneficio social, de manera que se puedan desarrollar en las áreas de reserva forestal, sin necesidad de efectuar la sustracción del área y se adoptan otras determinaciones</t>
  </si>
  <si>
    <t>1526</t>
  </si>
  <si>
    <t>Por la cual se establecen los requisitos y el procedimiento para la sustracción de áreas en las reservas forestales nacionales y regionales, para el desarrollo de actividades consideradas de utilidad pública o interés social, se establecen las actividades sometidas a sustracción temporal y se adoptan otras determinaciones.</t>
  </si>
  <si>
    <t>1514</t>
  </si>
  <si>
    <t>Por la cual adoptan los términos de referencia para la elaboración del plan de gestión del riesgo para el manejo de vertimientos</t>
  </si>
  <si>
    <t>Informe de cumplimiento
Estudios de impactos ambientales</t>
  </si>
  <si>
    <t>1575</t>
  </si>
  <si>
    <t>Por medio de la cual se establece la Ley General de Bomberos de Colombia.</t>
  </si>
  <si>
    <t xml:space="preserve">Artículo 1 </t>
  </si>
  <si>
    <t>1415</t>
  </si>
  <si>
    <t>Por la cual se modifica y actualiza el modelo de almacenamiento geográfico (Geodatabase) contenido en la Metodología General para la Presentación de Estudios Ambientales adoptada mediante la resolución 1503 del 4 de agosto de 2010</t>
  </si>
  <si>
    <t>1640</t>
  </si>
  <si>
    <t xml:space="preserve">Por medio de la cual se reglamentan los instrumentos para la planificación, ordenación y manejo de las cuencas hidrográficas y acuíferos, y se dictan otras disposiciones    </t>
  </si>
  <si>
    <t>778</t>
  </si>
  <si>
    <t>Por el cual se modifica la resolución 978 de 2007</t>
  </si>
  <si>
    <t>KGAGA006-Plan de ahorro y uso eficiente de energía
Informes de cumplimiento ambiental</t>
  </si>
  <si>
    <t>779</t>
  </si>
  <si>
    <t>Por la cual se modifica la Resolución 136 de 2004</t>
  </si>
  <si>
    <t>591</t>
  </si>
  <si>
    <t>Por la cual se modifica el último párrafo del numeral 4.4 del capítulo 4 del protocolo para el control y vigilancia de la contaminación atmosférica generada por fuentes fijas, adoptado a través de la resolución número 760 de 2010 y ajustado por la resolución número 2153 de 2010 y se adoptan otras disposiciones.</t>
  </si>
  <si>
    <t>1523</t>
  </si>
  <si>
    <t>Por la cual se adopta la política nacional de gestión del riesgo de desastres y se establece el Sistema Nacional de Gestión del Riesgo de Desastres y se dictan otras disposiciones</t>
  </si>
  <si>
    <t>Artículos 2, 3, 4, 5, 6, 42 y 55</t>
  </si>
  <si>
    <t>303</t>
  </si>
  <si>
    <t>Por el cual se reglamenta parcialmente el artículo 64 del Decreto -Ley 2811 de 1974 en relación con el Registro de Usuarios del Recurso Hídrico y se dictan otras disposiciones</t>
  </si>
  <si>
    <t xml:space="preserve"> Plataforma de gestión de compromisos ambientales ESSA 
Estudios de impacto ambiental</t>
  </si>
  <si>
    <t>19</t>
  </si>
  <si>
    <t>Por el cual se dictan normas para suprimir o reformar regulaciones, procedimientos y trámites innecesarios existentes en la Administración Pública</t>
  </si>
  <si>
    <t xml:space="preserve"> Plataforma de gestión de compromisos ambientales ESSA 
informes de cumplimiento ambiental.</t>
  </si>
  <si>
    <t xml:space="preserve">Documento </t>
  </si>
  <si>
    <t>Politica Nacional Para la gestion integral de la biodiversidad y sus servicios ecosistemicos- PNGIBSE</t>
  </si>
  <si>
    <t>0222</t>
  </si>
  <si>
    <t>Se establecen requisitos para la gestión ambiental integral de equipos y desechos que consisten, contienen o están contaminados con Bifenilos Policlorados (PCB)</t>
  </si>
  <si>
    <t>3573</t>
  </si>
  <si>
    <t>Por el cual se crea la Autoridad Nacional de Licencias Ambientales –ANLA– y se dictan otras disposiciones.</t>
  </si>
  <si>
    <t>3572</t>
  </si>
  <si>
    <t>Por el cual se crea una Unidad Administrativa Especial, se determinan sus objetivos, estructura y funciones.</t>
  </si>
  <si>
    <t>Artículos 1 , 2,  9 Número 8</t>
  </si>
  <si>
    <t>3700</t>
  </si>
  <si>
    <t>Estrategía institucional para la articulación de políticas y acciones en materia de cambio climático en colombia</t>
  </si>
  <si>
    <t>3680</t>
  </si>
  <si>
    <t>Lineamientos Para la consolidación del sistema Nacional de Áreas Protegidas</t>
  </si>
  <si>
    <t>Por el cual se adicionan, el inciso 2° del artículo 1 ° (objeto) y el inciso 2° del artículo 8°, de la ley 1259 del 19 de diciembre de 2008, por medio de la cual se instauro en el territorio nacional la aplicación del comparendo ambiental a los infractores de las normas de aseo, limpieza y recolección de escombros, y se dictan otras disposiciones</t>
  </si>
  <si>
    <t>Informes de cumplimiento ambiental
KGAGA002-Plan de gestión integral de residuos sólidos</t>
  </si>
  <si>
    <t>1453</t>
  </si>
  <si>
    <t>Por medio de la cual se reforma el Código Penal, el Código de Procedimiento Penal, el Código de Infancia y Adolescencia, las reglas sobre extinción de dominio y se dictan otras disposiciones en materia de seguridad.</t>
  </si>
  <si>
    <t>Artículos 29, 33, 34, 35, 39 y 40</t>
  </si>
  <si>
    <t>1450</t>
  </si>
  <si>
    <t>Por la cual se expide el Plan Nacional de Desarrollo, 2010-2014</t>
  </si>
  <si>
    <t>Artículos 206, 211, 213, 216, 222 y 251</t>
  </si>
  <si>
    <t>937</t>
  </si>
  <si>
    <t>Por la cual se adopta la cartografía elaborada a escala 1:250.000, proporcionada por el  instituto de investigaciones de recursos biológicos Alexander von Humboldt para la  identificación y delimitación de los ecosistemas de páramo y se adoptan otras determinaciones</t>
  </si>
  <si>
    <t>935</t>
  </si>
  <si>
    <t>IDEAM</t>
  </si>
  <si>
    <t>Por la cual se establecen los métodos para la evaluación de emisiones contaminantes por fuentes fijas y se determina el número de pruebas o corridas para la medición de contaminantes en fuentes fijas</t>
  </si>
  <si>
    <t>180173</t>
  </si>
  <si>
    <t>Por la cual se deroga el artículo 1 de la Resolución 18 2544 del 29 de diciembre de 2010 y se modifica el numeral 310.1 del Anexo General de la Resolución 18 0540 de 2010</t>
  </si>
  <si>
    <t>182544</t>
  </si>
  <si>
    <t>Por la cual se hacen unas aclariones y modificaciones al Reglamneto Técnico de Iluminación y Alumbrado Público RETILAP y se dictan otras disposiciones</t>
  </si>
  <si>
    <t>Artículos 2 y 3</t>
  </si>
  <si>
    <t>2733</t>
  </si>
  <si>
    <t>Por la cual se adoptan los requisitos y evidencias de contribución al desarrollo sostenible del país, se establece el procedimiento para la aprobación nacional de programas de actividades (PoA- por sus siglas en inglés) bajo el Mecanismo de Desarrollo Limpio (MDL) y se reglamenta la autorización de las entidades coordinadoras.</t>
  </si>
  <si>
    <t>Artículos 3, 4, 5, 6, 7, 8, 9, 10, 11, 12 y 13</t>
  </si>
  <si>
    <t>2734</t>
  </si>
  <si>
    <t>Por la cual se adoptan los requisitos y evidencias de contribución al desarrollo sostenible del país y se establece el procedimiento para la aprobación nacional de proyectos de reducción de emisiones de gases de efecto invernadero que optan al Mecanismo de Desarrollo Limpio – MDL y se dictan otras disposiciones</t>
  </si>
  <si>
    <t>Artículos 1, 3, 4, 5, 6, 7, 8, 9 y 10</t>
  </si>
  <si>
    <t>4728</t>
  </si>
  <si>
    <t>Por el cual se modifica parcialmente el decreto 3930 de 2010.</t>
  </si>
  <si>
    <t>Plataforma de gestión de compromisos ambientales ESSA 
Estudios de impacto ambiental
Informe de cumplimiento ambiental</t>
  </si>
  <si>
    <t>4435</t>
  </si>
  <si>
    <t xml:space="preserve">Transporte de mercancias, hojas de seguridad para materiales, preparación </t>
  </si>
  <si>
    <t>4532</t>
  </si>
  <si>
    <t>Transporte de mercancias peligrosas. Tarjetas de emergencia para transporte de materiales. Elaboración</t>
  </si>
  <si>
    <t>4629</t>
  </si>
  <si>
    <t>Por el cual se modifican transitoriamente, el artículo 45 de la Ley 99 de 1993, el artículo 4o del Decreto 1933 de 1994 y se dictan otras disposiciones para atender la situación de desastre nacional y de emergencia económica, social y ecológica nacional</t>
  </si>
  <si>
    <t>2154</t>
  </si>
  <si>
    <t>Por la cual se ajusta el Protocolo para el Monitoreo y Seguimiento de la Calidad del Aire adoptado a través de la Resolución 650 de 2010 y se adoptan otras disposiciones.</t>
  </si>
  <si>
    <t>2153</t>
  </si>
  <si>
    <t>Por la cual se ajusta el Protocolo para el Control y Vigilancia de la Contaminación Atmosférica Generada por Fuentes Fijas, adoptado a través de la Resolución 760 de 2010 y se adoptan otras disposiciones</t>
  </si>
  <si>
    <t>Protocolo</t>
  </si>
  <si>
    <t xml:space="preserve">Protocolo para el control y vigilancia de la contaminación atmosférica generada por fuentes fijas </t>
  </si>
  <si>
    <t>Protocolo para el monitoreo y seguimiento de la calidad del aire. Manual de Operación</t>
  </si>
  <si>
    <t>2086</t>
  </si>
  <si>
    <t>Por la cual se adopta la metodología para la tasación de multas consagradas en el numeral 1o del artículo 40 de la Ley 1333 del 21 de julio de 2009 y se toman otras determinaciones</t>
  </si>
  <si>
    <t>3930</t>
  </si>
  <si>
    <t>Por la cual se reglamenta parcialmente el Título I de la ley 9 de 1979, así como el Capítulo II del Título VI Parte III libro II el Decreto Ley 2811 de 1974 en cuanto a usos del agua y residuos líquidos y se dictan otras disposiciones</t>
  </si>
  <si>
    <t>Estudios de impacto ambiental
Planes de manejo ambiental
Informes de cumplimiento ambiental</t>
  </si>
  <si>
    <t>3678</t>
  </si>
  <si>
    <t>Por el cual se establecen los criterios para la imposición de las sanciones consagradas en el artículo 40 de la Ley 1333 del 21 de julio de 2009 y se toman otras determinaciones.</t>
  </si>
  <si>
    <t>181568</t>
  </si>
  <si>
    <t>Por el cual se hacen unas aclariones y modificaciones al Reglamneto Técnico de Iluminación y Alumbrado Público RETILAP y se dictan otras disposiciones</t>
  </si>
  <si>
    <t>1511</t>
  </si>
  <si>
    <t>Por el cual se establecen los Sistemas de Recolección Selectiva y Gestión Ambiental de Residuos de Bombillas y se adoptan otras disposiciones</t>
  </si>
  <si>
    <t>Artículos 13, 16, 20 y 21</t>
  </si>
  <si>
    <t>Informes de seguimiento ambiental
KGAGA002-Plan de gestión integral de residuos sólidos</t>
  </si>
  <si>
    <t>1512</t>
  </si>
  <si>
    <t>Por la cual se establecen los sistemas de Recolección Selectiva y Gestión Ambiental de Residuos de Computadores y/o Periféricos y se adoptan otras disposiciones.</t>
  </si>
  <si>
    <t>Artículos 6, 15, 19 y 20</t>
  </si>
  <si>
    <t>1309</t>
  </si>
  <si>
    <t>Por la cual se modifica la Resolución 909 del 5 de junio de 2008.</t>
  </si>
  <si>
    <t>Articulos 1 y 6</t>
  </si>
  <si>
    <t>1297</t>
  </si>
  <si>
    <t>Por la cual se establecen los Sistemas de Recolección Selectiva y Gestión Ambiental de Residuos de Pilas y/o Acumuladores y se adoptan otras disposiciones</t>
  </si>
  <si>
    <t>Artículos 16, 20 y 21</t>
  </si>
  <si>
    <t>KGAGA002-Plan de gestión integral de residuos sólidos
Informes de seguimiento ambiental.</t>
  </si>
  <si>
    <t>1280</t>
  </si>
  <si>
    <t>Por la cual se establece la escala tarifaria para el cobro de los servicios de evaluación y seguimiento de las licencias ambientales, permisos, concesiones, autorizaciones y demás instrumentos de manejo y control ambiental para proyectos cuyo valor sea inferior a 2.115 smmv y se adopta la tabla única para la aplicación de los criterios definidos en el sistema y método definido en el artículo 96 de la Ley 633 para la liquidación de la tarifa</t>
  </si>
  <si>
    <t>Informe de cumplimiento ambiental.</t>
  </si>
  <si>
    <t>2372</t>
  </si>
  <si>
    <t xml:space="preserve">Por el cual se reglamenta el Decreto Ley 2811 de 1974, la Ley 99 de 1993, la Ley 165 de 1994 y el Decreto Ley 216 de 2003, en relación con el Sistema Nacional de Áreas Protegidas, las categorías de manejo que lo conforman y se dictan otras disposiciones. </t>
  </si>
  <si>
    <t>Artículos 2.2.2.1.1.3, 2.2.2.1.1.4, 2.2.2.1.1.5, 2.2.2.1.1.6, 2.2.2.1.1.7, 2.2.2.1.1.8, 2.2.2.1.1.9,  2.2.2.1.2.1,  2.2.2.1.2.2,  2.2.2.1.2.3,  2.2.2.1.2.4,  2.2.2.1.2.5,  2.2.2.1.2.6,  2.2.2.1.2.7,  2.2.2.1.2.8,  2.2.2.1.2.9,  2.2.2.1.2.10,  2.2.2.1.2.11,   2.2.2.1.2.12,  2.2.2.1.3.1, 2.2.2.1.3.2, 2.2.2.1.3.3, 2.2.2.1.3.4 y 2.2.2.1.3.5, 2.2.2.1.3.8,2.2.2.1.3.9,2.2.2.1.3.10, 2.2.2.1.3.11, 2.2.2.1.3.12, 2.2.2.1.4.1, 2.2.2.1.4.2, 2.2.2.1.4.3, 2.2.2.1.4.4, 2.2.2.1.5.1, 2.2.2.1.5.2, 2.2.2.1.5.3, 2.2.2.1.5.4, 2.2.2.1.5.5 y 2.2.2.1.6.1</t>
  </si>
  <si>
    <t xml:space="preserve">Informes de cumplimiento ambiental
Informes de seguimiento ambiental
Plataforma de gestión documental ESSA </t>
  </si>
  <si>
    <t>PLAN ACCIÓN INDICATIVO 2010 - 2015</t>
  </si>
  <si>
    <t>Programa de uso racional y eficiente de energia y fuentes no convencionales- PROURE. (PLAN ACCIÓN INDICATIVO 2010 - 2015)</t>
  </si>
  <si>
    <t>760</t>
  </si>
  <si>
    <t>Por la cual se adopta el Protocolo para el Control y Vigilancia de la Contaminación Atmosférica Generada por Fuentes Fijas</t>
  </si>
  <si>
    <t>180540</t>
  </si>
  <si>
    <t>Por el cual se modifica el Reglamneto Técnico de Iluminación y Alumbrado Público RETILAP, se establecen los requisitos de eficacia mínima y vida útil de las fuentes lumínicas y se dictan otras disposiciones</t>
  </si>
  <si>
    <t>650</t>
  </si>
  <si>
    <t>Por la cual se adopta el protocolo para el monitoreo y seguimiento de la calidad del aire</t>
  </si>
  <si>
    <t>610</t>
  </si>
  <si>
    <t>Por la cual se modifica la Resolución 601 del 4 de abril de 2006.</t>
  </si>
  <si>
    <t>Artículos 1, 2, 4, 5 y 6</t>
  </si>
  <si>
    <t>1383</t>
  </si>
  <si>
    <t>Por la cual se reforma la ley 769 de 2002 Código Nacional de Tránsito, y se dictan otras disposiciones</t>
  </si>
  <si>
    <t>Artículos 1, 8, 10, 11, 12, 13, 19 y 20</t>
  </si>
  <si>
    <t>Informes de cumplimiento ambiental
ISCST004-Gestión del mantenimiento a vehículos</t>
  </si>
  <si>
    <t>415</t>
  </si>
  <si>
    <t>Por la cual se reglamenta el Registro Único de Infractores Ambientales –RUIA- y se toman otras determinaciones.</t>
  </si>
  <si>
    <t>Politíca de Prevención y Control de la Contaminación del Aire</t>
  </si>
  <si>
    <t>Informes de cumplimiento ambiental
Política Sistema de gestión integrado</t>
  </si>
  <si>
    <t>Politíca Nacional para la Gestión Integral del Recurso Hídrico</t>
  </si>
  <si>
    <t xml:space="preserve">todo </t>
  </si>
  <si>
    <t>Politíca Nacional de Producción y Consumo</t>
  </si>
  <si>
    <t>Gerencia EPM</t>
  </si>
  <si>
    <t xml:space="preserve">El Índice de Gestión Ambiental Empresarial hace parte de los indicadores de primer nivel del Cuadro de Mando Integral – CMI-para el Grupo EPM. Dicho Índice tiene como objetivo determinar el nivel de la gestión ambiental en las empresas y negocios que conforman el Grupo EPM, a la luz de los compromisos ambientales asumidos. </t>
  </si>
  <si>
    <t>3695</t>
  </si>
  <si>
    <t>Por medio del cual se reglamenta la ley 1259 de 2008 y se dictan otras disposiciones</t>
  </si>
  <si>
    <t>1333</t>
  </si>
  <si>
    <t>Por la cual se establece el procedimiento sancionatorio ambiental y se dictan otras disposiciones.</t>
  </si>
  <si>
    <t>1348</t>
  </si>
  <si>
    <t>Ministerio de la Protección social</t>
  </si>
  <si>
    <t>por la cual se adopta el Reglamento de Salud Ocupacional en los Procesos de Generación, Transmisión y Distribución de Energía Eléctrica en las empresas del sector eléctrico.</t>
  </si>
  <si>
    <t>Articulos 25,26,27,</t>
  </si>
  <si>
    <t>Informes de cumplimiento ambiental.
KTHSO002-Plan maestro para la gestión del riesgo en emergencias y desastres</t>
  </si>
  <si>
    <t>763</t>
  </si>
  <si>
    <t>Por el cual se reglamentan parcialmente las Leyes 814 de 2003 y 397 de 1997 modificada por medio de la Ley 1185 de 2008, en lo correspondiente al Patrimonio Cultural de la Nación de naturaleza material.</t>
  </si>
  <si>
    <t>372</t>
  </si>
  <si>
    <t>Por la cual se establecen los elementos que deben contener los Planes de Gestión de Devolución de Productos Posconsumo de Baterías Usadas Plomo Ácido, y se adoptan otras disposiciones</t>
  </si>
  <si>
    <t>Artículos 1, 2, 3, 5, 10 y 12</t>
  </si>
  <si>
    <t>KGAGA002-Plan de gestión integral de residuos sólidos
Informes de cumplimiento ambiental 
Informes de seguimiento ambiental</t>
  </si>
  <si>
    <t>1259</t>
  </si>
  <si>
    <t>Por medio de la cual se instaura en el territorio nacional la aplicación del comparendo ambiental a los infractores de las normas de aseo limpieza y recolección de escombros y se dictan otras disposiciones</t>
  </si>
  <si>
    <t>Artículos  1, 3, 4, 8, 9, 10, 11, 13, 18 y 22</t>
  </si>
  <si>
    <t>KGAGA002-Plan de gestión integral de residuos sólidos
Informes de seguimiento ambiental</t>
  </si>
  <si>
    <t>1252</t>
  </si>
  <si>
    <t>Por la cual se dictan normas prohibitivas en materia ambiental, referentes a los residuos y desechos peligrosos y se dictan otras disposiciones.</t>
  </si>
  <si>
    <t>3450</t>
  </si>
  <si>
    <t>Por el cual se dictan medidas tendientes al uso racional y eficiente de la energía eléctrica.</t>
  </si>
  <si>
    <t>Informes de cumplimiento ambiental
KGAGA006-Plan de ahorro y uso eficiente de energía</t>
  </si>
  <si>
    <t>910</t>
  </si>
  <si>
    <t>Por la cual se reglamentan los niveles permisibles de emisión de contaminantes que deberán cumplir las fuentes móviles terrestres, se reglamenta el artículo 91 del decreto 948 de 1995 y se adoptan otras disposiciones.</t>
  </si>
  <si>
    <t>909</t>
  </si>
  <si>
    <t>Por la cual se establecen las normas y estándares de emisión admisibles de contaminantes a la atmósfera por fuentes fijas y se dictan otras disposiciones</t>
  </si>
  <si>
    <t xml:space="preserve">Artículos 1, 2, 3, 69, 70, 71, 72, 73, 74, 75, 76, 77, 78, 79, 80, 81, 100, 103 </t>
  </si>
  <si>
    <t>1196</t>
  </si>
  <si>
    <t>Por medio de la cual se aprueba el "Convenio de Estocolmo sobre Contaminantes Orgánicos Persistentes," hecho en Estocolmo el 22 de mayo de 2001, la "Corrección al artículo 1o del texto original en español", del 21 de febrero de 2003, y el "Anexo G al Convenio de Estocolmo", del 6 de mayo de 2005.</t>
  </si>
  <si>
    <t xml:space="preserve">Artículos 1, 3 y 6, Anexo A Parte II, Anexo C Parte IV y V   </t>
  </si>
  <si>
    <t>KGAGA002-Plan de gestión integral de residuos sólidos
Plataforma de gestión de compromisos ambientales ESSA 
Informes de cumplimiento ambiental</t>
  </si>
  <si>
    <t>1313</t>
  </si>
  <si>
    <t>Por el cual se reglamenta el articulo 7° de la ley 397 de 1997, modificado por el artículo 4° de la Ley 1185 de 2008, relativo al concejo Nacional de Patrimonio Cultural.</t>
  </si>
  <si>
    <t>1299</t>
  </si>
  <si>
    <t>Por el cual se reglamenta el departamento de gestión ambiental de las empresas a nivel industrial y se dictan otras disposiciones</t>
  </si>
  <si>
    <t>895</t>
  </si>
  <si>
    <t>Por el cual se modifica y adiciona el Decreto 2331 de 2007 sobre uso racional y eficiente de energía eléctrica.</t>
  </si>
  <si>
    <t>KGAGA006-Plan de ahorro y uso eficiente de energía
KGAGA002-Plan de gestión integral de residuos sólidos</t>
  </si>
  <si>
    <t>1185</t>
  </si>
  <si>
    <t>Por la cual se modifica y adiciona la ley 397 de 1997 ley general de cultura y se dictan otras disposiciones</t>
  </si>
  <si>
    <t>Artículos 1, 3, 7, 8 y 10</t>
  </si>
  <si>
    <t>1159</t>
  </si>
  <si>
    <t xml:space="preserve">Por medio de la cual se aprueba el Convenio de  Rotterdam para la Aplicación del Procedimiento de Consentimiento Fundamentado previo a ciertos Plaguicidas y Productos Químicos Peligrosos Objeto de Comercio Internacional hecho en Rotterdam el 10 de septiembre de 1998. </t>
  </si>
  <si>
    <t>3600</t>
  </si>
  <si>
    <t>Por el cual se reglamentan las disposiciones de las Leyes 99 de 1993 y 388 de 1997 relativas a las determinantes de ordenamiento de suelo rural y al desarrollo de actuaciones urbanísticas de parcelación y edificación en este tipo de suelo y se adoptan otras disposiciones</t>
  </si>
  <si>
    <t>Artículos 3, 4 Núm. 1,3,4, y 6</t>
  </si>
  <si>
    <t>1362</t>
  </si>
  <si>
    <t>Se establece los requisitos y el procedimiento para el Registro de Generadores de Residuos o Desechos Peligrosos, a que hacen referencia los artículos 27º y 28º del Decreto 4741 del 30 de diciembre de 2005. Registro de Generador de Residuos Peligros</t>
  </si>
  <si>
    <t>Artículos 1, 2, 3, 4, 5, 6, 7, 11, 12 y 13, anexo 1 y 2</t>
  </si>
  <si>
    <t>2331</t>
  </si>
  <si>
    <t>Por el cual se establece una medida tendiente al uso racional y eficiente de energía eléctrica</t>
  </si>
  <si>
    <t>978</t>
  </si>
  <si>
    <t xml:space="preserve">Por el cual se establece la forma y requisitos para presentar ante el Ministerio de Ambiente, Vivienda y Desarrollo Territorial las Solicitudes de acreditación para obtener la certificación de que tratan los artículos 424-5 numeral 4 y 428 literales f) e i) del Estatuto Tributario, con miras a obtener la exclusión de impuesto sobre las ventas correspondiente  </t>
  </si>
  <si>
    <t xml:space="preserve">Informes de cumplimiento ambiental
Plataforma de gestión de compromisos ambientales ESSA </t>
  </si>
  <si>
    <t>Por el cual se establece el Sistema para la Protección y Control de la Calidad del Agua para Consumo Humano</t>
  </si>
  <si>
    <t xml:space="preserve">Artículos 1, 10, 12, 15 y 28 </t>
  </si>
  <si>
    <t>1323</t>
  </si>
  <si>
    <t>Por el cual se crea el sistema de información del Recurso Hídrico SIRH</t>
  </si>
  <si>
    <t>487</t>
  </si>
  <si>
    <t>Por la cual se reglamenta el trámite interno del Derecho de Petición y se regula lo referente a Quejas y Reclamos ante el Ministerio de Ambiente, Vivienda y Desarrollo Territorial.</t>
  </si>
  <si>
    <t>Plataforma de gestión documental ESSA  
Informes de cumplimiento ambiental</t>
  </si>
  <si>
    <t>330</t>
  </si>
  <si>
    <t>Por el cual se reglamentan las audiencias públicas ambientales y se deroga el Decreto 2762 de 2005.</t>
  </si>
  <si>
    <t>Artículos 2.2.2.4.1.1, 2.2.2.4.1.2, 2.2.2.4.1.3, 2.2.2.4.1.4, 2.2.2.4.1.5, 2.2.2.4.1.6, 2.2.2.4.1.7,2.2.2.4.1.8, 2.2.2.4.1.9, 2.2.2.4.1.10, 2.2.2.4.1.11, 2.2.2.4.1.12, 2.2.2.4.1.13, 2.2.2.4.1.14,2.2.2.4.1.15, 2.2.2.4.1.16 y 2.2.2.4.1.17.</t>
  </si>
  <si>
    <t>Gestion Integral de Residuos o Desechos Peligrosos</t>
  </si>
  <si>
    <t>GGAGA004-Almacenamiento y transporte RESPEL
KGAGA002-Plan de gestión integral de residuos sólidos</t>
  </si>
  <si>
    <t>Por la cual se desarrolla parcialmente el decreto 4741 del 30 de diciembre de  2005 en materia de residuos o desechos peligrosos</t>
  </si>
  <si>
    <t>1288</t>
  </si>
  <si>
    <t>Por el cual se acogen los términos de referencia para la elaboración del Estudio de Impacto Ambiental para el tendido de las líneas de transmisión del sistema nacional de interconexión eléctrica compuesto por el conjunto de líneas con sus correspondientes módulos de conexión subestaciones que se proyecte operen a tensiones iguales o superiores a 220 kV y se adoptan otras determinaciones</t>
  </si>
  <si>
    <t xml:space="preserve">Estudios de impactos ambientales. 
Plataforma de gestión de compromisos ambientales ESSA </t>
  </si>
  <si>
    <t>1284</t>
  </si>
  <si>
    <t>Por la cual se acogen los términos de referencia para la elaboración del Estudio de Impacto Ambiental para la construcción de presas, represas y embalses con capacidad mayor a 200 millones de metros cúbicos de agua y se adoptan otras determinaciones</t>
  </si>
  <si>
    <t xml:space="preserve">Estudios de impactos ambientales
Plataforma de gestión de compromisos ambientales ESSA </t>
  </si>
  <si>
    <t>Por la cual se acogen los términos de referencia para la elaboración del Estudio de Impacto Ambiental para la construcción y operación de centrales hidroeléctricas generadoras y se adoptan otras determinaciones.</t>
  </si>
  <si>
    <t xml:space="preserve">Estudios de impactos ambientales 
Plataforma de gestión de compromisos ambientales ESSA </t>
  </si>
  <si>
    <t>1277</t>
  </si>
  <si>
    <t>Por el cual se acogen los términos de referencia para la elaboración del Diagnostico Ambiental de Alternativas para proyectos lineales y se adoptan otras determinaciones</t>
  </si>
  <si>
    <t>1270</t>
  </si>
  <si>
    <t>Por la cual se acogen los términos de referencia para la elaboración del estudio de impacto ambiental para los proyectos que requieran trasvase de una cuenca a otra de corrientes de agua que excedan de 2m3/seg durante los periodos de mínimo caudal y se adoptan otras determinaciones</t>
  </si>
  <si>
    <t>1255</t>
  </si>
  <si>
    <t>Por la cual se acogen los términos de referencia para la elaboración del diagnóstico ambiental de alternativas para proyectos puntuales y se adoptan otras determinaciones</t>
  </si>
  <si>
    <t>1900</t>
  </si>
  <si>
    <t>Se reglamenta el parágrafo del artículo 43 de la ley 99 de 1993  y se dictan otras disposiciones</t>
  </si>
  <si>
    <t>601</t>
  </si>
  <si>
    <t>Por la cual se establece la Norma de Calidad del Aire o Nivel de Inmisión, para Toda el territorio nacional en condiciones de referencia.</t>
  </si>
  <si>
    <t>Artículos 1, 2, 3, 4, 6, 7, 8, 9, 10, 11, 12, y 13</t>
  </si>
  <si>
    <t>979</t>
  </si>
  <si>
    <t>Por el cual se modifican  los artículos 7, 10, 93, 94  y 108 del decreto 948 de 1995</t>
  </si>
  <si>
    <t>4741</t>
  </si>
  <si>
    <t>Por el cual se reglamenta parcialmente la prevención y el manejo de los residuos o desechos peligrosos generados en el marco de la gestión integral.</t>
  </si>
  <si>
    <t xml:space="preserve">Artículos 1-23 </t>
  </si>
  <si>
    <t>4742</t>
  </si>
  <si>
    <t>Por el cual se modifica el artículo 12 del Decreto 155 de 2004 mediante el cual se reglamenta el artículo 43 de la Ley 99 de 1993 sobre tasas por utilización de aguas</t>
  </si>
  <si>
    <t xml:space="preserve">Informes de cumplimiento ambiental. </t>
  </si>
  <si>
    <t>2202</t>
  </si>
  <si>
    <t>Por la cual se adoptan los formularios únicos nacionales de solicitud de trámites ambientales</t>
  </si>
  <si>
    <t>1552</t>
  </si>
  <si>
    <t>Por el cual se adoptan los manuales para evaluación de estudios ambientales y se seguimiento ambiental de proyectos y se toman otras determinaciones</t>
  </si>
  <si>
    <t>1023</t>
  </si>
  <si>
    <t>Por la cual se adoptan guías ambientales como instrumento de autogestión y autorregulación</t>
  </si>
  <si>
    <t xml:space="preserve">Artículos 1, 2, 3 Num. 11, 12, y  art. 4, 5, 6 y 7 </t>
  </si>
  <si>
    <t>Informes de cumplimiento ambiental
 Informes de seguimiento ambiental</t>
  </si>
  <si>
    <t>838</t>
  </si>
  <si>
    <t>Por el cual se modifica el Decreto 1713 de 2002 sobre disposición final de residuos sólidos y se dictan otras disposiciones.</t>
  </si>
  <si>
    <t xml:space="preserve">Artículos 2,3,4,5,6 y 25 </t>
  </si>
  <si>
    <t>KGAGA002-Plan de gestión integral de residuos sólidos
Informes de cumplimiento ambiental</t>
  </si>
  <si>
    <t>945</t>
  </si>
  <si>
    <t>Por medio de la cual se aprueba el "Protocolo de Basilea sobre responsabilidad e indemnización por daños resultantes de los movimientos transfronterizos de desechos peligrosos y su eliminación"</t>
  </si>
  <si>
    <t>Artículos 1 Y 3</t>
  </si>
  <si>
    <t>181462</t>
  </si>
  <si>
    <t>Por medio de la cual se modifica el artículo 1° de la Resolución 181401 del 29 de octubre de 2004</t>
  </si>
  <si>
    <t>181401</t>
  </si>
  <si>
    <t>Por medio de la cual se adopta el factor de emisión de gases de efecto invernadero para los proyectos de generación de energía con fuentes renovables conectados al Sistema Interconectado Nacional cuya capacidad instalada sea igual o menor a 15MW.</t>
  </si>
  <si>
    <t>1443</t>
  </si>
  <si>
    <t>Por el cual se reglamenta parcialmente el decreto Ley 2811 de 1974, la Ley 253 de 1996, y la Ley 430 de 1998 en relación con la prevención y  control de la contaminación ambiental por el manejo de plaguicidas y desechos o residuos peligrosos provenientes de los mismos, y se toman otras determinaciones</t>
  </si>
  <si>
    <t>1200</t>
  </si>
  <si>
    <t>Por el cual se determinan los instrumentos de planificación ambiental y se adoptan otras disposiciones.</t>
  </si>
  <si>
    <t>Acta de reuniones con autoridades ambientales</t>
  </si>
  <si>
    <t>136</t>
  </si>
  <si>
    <t>Por el cual se establecen los procedimientos para solicitar ante las autoridades ambientales competentes la acreditación o certificación de las inversiones de control y mejoramiento del medio ambiente.</t>
  </si>
  <si>
    <t xml:space="preserve">Informes de cumplimiento ambiental
</t>
  </si>
  <si>
    <t>155</t>
  </si>
  <si>
    <t>Por el cual se reglamenta el artículo 43 de la Ley 99 de 1993 sobre tasas por utilización de aguas y se adoptan otras disposiciones.</t>
  </si>
  <si>
    <t>3683</t>
  </si>
  <si>
    <t>Por el cual se reglamenta la Ley 697 de 2003 y se crea una Comisión Intersectorial</t>
  </si>
  <si>
    <t>KGAGA005-Plan de ahorro y uso eficiente del agua
KGAGA006-Plan de ahorro y uso eficiente de energía
Informes de cumplimiento ambiental</t>
  </si>
  <si>
    <t>3172</t>
  </si>
  <si>
    <t>Por medio del cual se reglamenta el artículo 158-2 del Estatuto Tributario</t>
  </si>
  <si>
    <t>3242</t>
  </si>
  <si>
    <t>Estrategia institucional para la venta de servicios ambientales de mitigación del cambio climático</t>
  </si>
  <si>
    <t>788</t>
  </si>
  <si>
    <t>Por la cual se expiden normas en materia tributaria y penal del orden nacional y territorial; y se dictan otras disposiciones</t>
  </si>
  <si>
    <t>Artículos 78</t>
  </si>
  <si>
    <t>769</t>
  </si>
  <si>
    <t>Por la cual se dictan disposiciones para contribuir a la protección, conservación y sostenibilidad de los páramos</t>
  </si>
  <si>
    <t>Artículos 1 y 5</t>
  </si>
  <si>
    <t>1609</t>
  </si>
  <si>
    <t>Por el cual se reglamenta el manejo y transporte terrestre automotor de mercancías peligrosas por carretera.</t>
  </si>
  <si>
    <t>Artículos 1, 2, 4, 5, 6, 7, 8, 9 y 10.</t>
  </si>
  <si>
    <t>1530</t>
  </si>
  <si>
    <t>Por el cual se modifica el artículo 40 del Decreto 948 de 1995, modificado por  el artículo 2o. Del Decreto 1697 de 1997 y por el Decreto 2622 de 2000</t>
  </si>
  <si>
    <t>Por la cual se expide el código Nacional de Transito Terrestre y se dictan otras disposiciones</t>
  </si>
  <si>
    <t>Informes de cumplimiento ambiental
Informes de seguimiento ambiental
MGAGA002-Criterios ambientales para contratación
ISCST004-Gestión del mantenimiento a vehículos</t>
  </si>
  <si>
    <t xml:space="preserve">Politica Nacional de educacion Ambiental SINA. </t>
  </si>
  <si>
    <t>Política Sistema de gestión integrado</t>
  </si>
  <si>
    <t>833</t>
  </si>
  <si>
    <r>
      <t>Por el cual se reglamenta parcialmente la Ley 397 de 1997 en materia de Patrimonio Arqueológico Nacional y se dictan otras disposiciones</t>
    </r>
    <r>
      <rPr>
        <b/>
        <sz val="10"/>
        <color theme="1"/>
        <rFont val="Arial"/>
        <family val="2"/>
      </rPr>
      <t>.</t>
    </r>
  </si>
  <si>
    <t xml:space="preserve">Artículos 14, 15, 23, 24 y 25 </t>
  </si>
  <si>
    <t>2532</t>
  </si>
  <si>
    <t>Por el cual se reglamenta el numeral 4 del artículo 424-5 y el literal f) del artículo 428 del Estatuto Tributario.</t>
  </si>
  <si>
    <t>697</t>
  </si>
  <si>
    <t>Mediante la cual se fomenta el uso racional y eficiente de la energía se promueve la utilización de energías alternativas y se dictan otras disposiciones</t>
  </si>
  <si>
    <t>Artículos 1, 3, 6, 7, 8, 9 y 10</t>
  </si>
  <si>
    <t>3125</t>
  </si>
  <si>
    <t>Ministerio de Ambiente 
Ministerio de Agricultura y Desarrollo Rural
Ministerio de Desarrollo Económico
Ministerio de Comercio Exterior
DNP-DPA-DEAGRO</t>
  </si>
  <si>
    <t>ESTRATEGIA PARA LA CONSOLIDACIÓN DEL PLAN NACIONAL DE DESARROLLO FORESTAL – PNDF</t>
  </si>
  <si>
    <t>Plataforma de gestión de compromisos ambientales ESSA 
Informes de cumplimiento ambiental</t>
  </si>
  <si>
    <t>438</t>
  </si>
  <si>
    <t>Por la cual se establece el Salvoconducto Único Nacional para la movilización de especímenes de la diversidad biológica.</t>
  </si>
  <si>
    <t>Por medio de la cual se aprueba el Protocolo de Kyoto de la Convención Marco de las Naciones Unidas sobre el Cambio Climático hecho en Kyoto el 11 de diciembre de 1997.</t>
  </si>
  <si>
    <t>14031</t>
  </si>
  <si>
    <t>Gestión Ambiental</t>
  </si>
  <si>
    <t>618</t>
  </si>
  <si>
    <t>Por medio de la cual se aprueba la "Enmienda del Protocolo de Montreal  aprobada por la Novena Reunión de las Partes", suscrita en Montreal el 17 de septiembre de 1997</t>
  </si>
  <si>
    <t>Por el cual se modifica el Artículo 38 del Decreto 948 de 1995, modificado por el artículo 3o del Decreto 2107 de 1995.</t>
  </si>
  <si>
    <t xml:space="preserve">Informes de cumplimiento ambiental
Informes de seguimiento ambiental
</t>
  </si>
  <si>
    <t>1996</t>
  </si>
  <si>
    <t>Por el cual se reglamentan los artículos 109 y 110 de la Ley 99 de 1993 sobre Reservas Naturales de la Sociedad Civil</t>
  </si>
  <si>
    <t xml:space="preserve">Plataforma de gestión de compromisos ambientales ESSA  
Informes de cumplimiento ambiental 
Informes de seguimiento ambiental.
</t>
  </si>
  <si>
    <t>Por el cual se adopta el plan nacional de contingencia contra derrames de hidrocarburos, derivados y sustancias nocivas</t>
  </si>
  <si>
    <t>491</t>
  </si>
  <si>
    <t>Por el cual se establece el seguro ecológico, se modifica el código penal y se dictan otras disposiciones</t>
  </si>
  <si>
    <t>Artículos 1, 2, 3, 4, 5, 6, 7, 8, 9, 10, 11 y 12</t>
  </si>
  <si>
    <t xml:space="preserve">Polizas ambientales. </t>
  </si>
  <si>
    <t>Por la cual se desarrolla el artículo 88 de la constitución política de Colombia en relación con el ejercicio de las Acciones Populares y de Grupo y se dictan otras disposiciones</t>
  </si>
  <si>
    <t>1,2,3 Y 4</t>
  </si>
  <si>
    <t xml:space="preserve">Informes de cumplimiento ambiental
Plataforma de gestión documental ESSA </t>
  </si>
  <si>
    <t>1504</t>
  </si>
  <si>
    <t>Por el cual se reglamenta el uso del espacio público en los planes de ordenamiento territorial</t>
  </si>
  <si>
    <t>Artículos 1,2,3,4,18,19,25,26 y 28</t>
  </si>
  <si>
    <t>1320</t>
  </si>
  <si>
    <t>Por el cual se reglamenta la consulta previa con las comunidades indígenas y negras para la explotación de los recursos naturales dentro de su territorio.</t>
  </si>
  <si>
    <t>Soporte de comunicación y/o socialización
Informes de cumplimiento ambiental</t>
  </si>
  <si>
    <t>879</t>
  </si>
  <si>
    <t>Por el cual se reglamentan las disposiciones referentes al ordenamiento del territorio municipal y distrital y a los planes de ordenamiento territorial.</t>
  </si>
  <si>
    <t>Artículos 9, 10 y 11</t>
  </si>
  <si>
    <t xml:space="preserve">Por la cual se actualizan las tarifas mínimas de las tasas retributivas por vertimientos líquidos y se dictan disposiciones </t>
  </si>
  <si>
    <t>397</t>
  </si>
  <si>
    <t>Por la cual se desarrollan los artículos 70 71 y 72 y demás artículos concordantes de la Constitución Política y se dictan normas sobre patrimonio cultural fomentos y estímulos a la cultura se crea el ministerio de la cultura y se trasladan algunas dependencias.</t>
  </si>
  <si>
    <t>Artículos  1, 2, 3, 7, 10 y 13</t>
  </si>
  <si>
    <t>393</t>
  </si>
  <si>
    <t>Por la cual se desarrolla el artículo 87 de la constitución política</t>
  </si>
  <si>
    <t>388</t>
  </si>
  <si>
    <t>Por la cual se modifica la ley 9ª de 1989, y la ley 3ª de 1991 y se dictan otras disposiciones
Se establecen los planes de ordenamiento territorial.</t>
  </si>
  <si>
    <t>1697</t>
  </si>
  <si>
    <t>Por medio del cual se modifica parcialmente el Decreto 948 de 1995 que contiene el Reglamento de Protección y Control de la Calidad del Aire.</t>
  </si>
  <si>
    <t>Informes de cumplimiento ambiental
Infomes de seguimiento ambiental</t>
  </si>
  <si>
    <t>373</t>
  </si>
  <si>
    <t>Por la cual se establece el programa para el uso eficiente y ahorro del agua</t>
  </si>
  <si>
    <t xml:space="preserve">Artículos 1, 2, 3, 11, 12,15 y 17 </t>
  </si>
  <si>
    <t xml:space="preserve">KGAGA005-Plan de ahorro y uso eficiente del agua
Informes de cumplimiento ambiental
</t>
  </si>
  <si>
    <t>900</t>
  </si>
  <si>
    <t>Por el cual se reglamenta el Certificado de Incentivo Forestal para Conservación</t>
  </si>
  <si>
    <t>Artículos 3,4,5,6,7,8,9,10,11,12,13,14 y 15</t>
  </si>
  <si>
    <t>273</t>
  </si>
  <si>
    <t>Por la cual se fijan las tarifas mínimas de las tasas retributivas por vertimientos líquidos para los parámetros Demanda Bioquímica de Oxígeno (DBO) y Sólidos Suspendidos Totales (SST).</t>
  </si>
  <si>
    <t>Artículos 1,2 y 3</t>
  </si>
  <si>
    <t>357</t>
  </si>
  <si>
    <t>Por medio de la cual se aprueba la "Convención Relativa a los Humedales de Importancia Internacional Especialmente como Hábitat de Aves Acuáticas", suscrita en Ramsar el dos (2) de febrero de mil novecientos setenta y uno (1971).</t>
  </si>
  <si>
    <t xml:space="preserve">Plataforma de gestión de compromisos ambientales ESSA 
Informes de seguimiento ambiental
</t>
  </si>
  <si>
    <t>1791</t>
  </si>
  <si>
    <t>Por medio del cual se establece el régimen de aprovechamiento forestal</t>
  </si>
  <si>
    <t>Artículos 4-18, 23-60 y 84-91</t>
  </si>
  <si>
    <t xml:space="preserve">Informes de cumplimiento ambiental
Informes de seguimiento ambiental
Planes de maejo ambiental
</t>
  </si>
  <si>
    <t>1397</t>
  </si>
  <si>
    <t>Por medio de la cual se crea la Comisión Nacional de Territorios Indígenas y la mesa permanente de concertación con los pueblos y organizaciones indígenas y se dictan otras disposiciones.</t>
  </si>
  <si>
    <t>Artículos  7 y 8</t>
  </si>
  <si>
    <t>306</t>
  </si>
  <si>
    <t>Por medio de la cual se aprueba la "Enmienda de Copenhague al Protocolo de Montreal" relativo a las sustancias que agotan la capa de ozono, suscrito en Copenhague el 25 de noviembre de 1992.</t>
  </si>
  <si>
    <t>253</t>
  </si>
  <si>
    <t>Por medio de la cual se aprueba el convenio de Basilea sobre el control de los movimientos transfronterizos de los desechos peligrosos y su eliminación hecho en Basilea el 22 de marzo de 1989</t>
  </si>
  <si>
    <t>Artículos 1,3 y 4</t>
  </si>
  <si>
    <t>2834</t>
  </si>
  <si>
    <t>Politica de bosques</t>
  </si>
  <si>
    <t>Plataforma de gestión de compromisos ambientales ESSA 
Planes de manejo ambiental
Informes de cumplimiento ambiental.</t>
  </si>
  <si>
    <t>2107</t>
  </si>
  <si>
    <t>1351</t>
  </si>
  <si>
    <t>Por medio de la cual se adopta la declaración denominada Informe de Estado de Emisiones (IE-1)</t>
  </si>
  <si>
    <t>948</t>
  </si>
  <si>
    <t xml:space="preserve">Por el cual se reglamentan, parcialmente la Ley 23 de 1973, los artículos 33, 73, 74,  75 y 76 del Decreto Ley 2811 de 1974; los artículos 41, 42, 43, 44, 45, 48 y 49 de la Ley 9 de 1979; y la Ley 99 de 1993, en relación con la prevención y control de la contaminación atmosférica y la protección de la calidad del aire. </t>
  </si>
  <si>
    <t>2750</t>
  </si>
  <si>
    <t>Politica nacional ambiental salto social hacia el desarrollo humano sostenible</t>
  </si>
  <si>
    <t>Política del sistema de gestión integrado
Proyecto innovación</t>
  </si>
  <si>
    <t>541</t>
  </si>
  <si>
    <t>Por medio de la cual se regula el cargue, descargue, transporte, almacenamiento y disposición final de escombros, materiales, elementos, concretos y agregados sueltos, de construcción, de demolición y capa orgánica, suelo y subsuelo de excavación</t>
  </si>
  <si>
    <t>165</t>
  </si>
  <si>
    <t>Por medio de la cual se aprueba el "Convenio sobre la Diversidad Biológica", hecho en Río de Janeiro el 5 de junio de 1992.</t>
  </si>
  <si>
    <t>164</t>
  </si>
  <si>
    <t xml:space="preserve"> Por medio de la cual se aprueba la Convención Marco de las Naciones Unidas sobre el Cambio Climático hecha en Nueva York el 9 de mayo de 1992</t>
  </si>
  <si>
    <t>5916</t>
  </si>
  <si>
    <t>Ministerio de Salud</t>
  </si>
  <si>
    <t>Por la cual se suprime un procedimiento en materia de Residuos Sólidos Especiales</t>
  </si>
  <si>
    <t>1933</t>
  </si>
  <si>
    <t>Por el cual se reglamenta el artículo 45 de la Ley 99 de 1993</t>
  </si>
  <si>
    <t>Artículos 3, 4, 5 y 7</t>
  </si>
  <si>
    <t>Informes de cumplimiento ambiental 
Informes de seguimiento ambiental</t>
  </si>
  <si>
    <t>1824</t>
  </si>
  <si>
    <t>Por el cual se reglamenta parcialmente la Ley 139 de 1994</t>
  </si>
  <si>
    <t>1768</t>
  </si>
  <si>
    <t>Por el cual se desarrolla parcialmente el literal h) del Artículo 116 en lo relacionado con el establecimiento, organización o reforma de las corporaciones autónomas regionales y de las corporaciones de régimen especial, creadas o transformadas por la Ley 99 de 1993.</t>
  </si>
  <si>
    <t>Artículos 8</t>
  </si>
  <si>
    <t xml:space="preserve">Por el cual se organiza y establece el Instituto de Hidrología, Meteorología y Estudios Ambientales -IDEAM- </t>
  </si>
  <si>
    <t>Artículos 1, 4 y 5</t>
  </si>
  <si>
    <t>143</t>
  </si>
  <si>
    <t>Por la cual se establece el régimen para la generación, interconexión, trasmisión, distribución y comercialización de electricidad en el territorio nacional, se conceden unas autorizaciones y se dictan otras disposiciones en materia energética.</t>
  </si>
  <si>
    <t>Artículos 1, 2, 50, 51, 52, 53, 66 y 68</t>
  </si>
  <si>
    <t>Plataforma de gestión de compromisos ambientales ESSA 
KGAGA006-Plan de ahorro y uso eficiente de energía</t>
  </si>
  <si>
    <t>142</t>
  </si>
  <si>
    <t>Por la cual se establece el régimen de los servicios públicos domiciliarios y se dictan otras disposiciones.</t>
  </si>
  <si>
    <t>Artículos 25, 26 y 39 Núm. 1</t>
  </si>
  <si>
    <t xml:space="preserve">Informe de cumplimiento ambiental
Plataforma de gestión de compromisos ambientales ESSA </t>
  </si>
  <si>
    <t>139</t>
  </si>
  <si>
    <t>Por la cual se crea el Certificado de Incentivo Forestal y se dictan otras disposiciones</t>
  </si>
  <si>
    <t xml:space="preserve">Plataforma de gestión de compromisos ambientales ESSA 
</t>
  </si>
  <si>
    <t>Por la cual se dictan normas sobre mecanismos de participación ciudadana.</t>
  </si>
  <si>
    <t xml:space="preserve">Plan de comunicaciones ESSA
MPSMP002-Manual relacionamiento con grupos de interés
Plataforma de gestión documental ESSA  </t>
  </si>
  <si>
    <t>99</t>
  </si>
  <si>
    <t>Por la cual se crea el ministerio del medio ambiente, se reordena el sector publico encargado de la gestión y conservación del medio ambiente y los recursos naturales renovables se organiza el sistema nacional ambiental sina y se dictan otras disposiciones</t>
  </si>
  <si>
    <t>Artículos 49, 50, 56, 57, 58, 59, 62, 69, 72, 73, 74, 84, 85, 86 y 110</t>
  </si>
  <si>
    <t>55</t>
  </si>
  <si>
    <t>Por medio de la cual se aprueba el convenio número 170 y la recomendación numero 177 sobre la seguridad en la utilización de los productos químicos en el trabajo, adoptados por la 77a. Reunión de la conferencia general de la OIT, ginebra, 1990.</t>
  </si>
  <si>
    <t xml:space="preserve">Artículos 1, 7, 8, 10 al 18  </t>
  </si>
  <si>
    <t>1843</t>
  </si>
  <si>
    <t xml:space="preserve">Presidencia de la república </t>
  </si>
  <si>
    <t>Por el cual se reglamentan parcialmente los Títulos III, V, VI, VII y XI de la Ley 9 de  1979, sobre uso y manejo de plaguicidas.</t>
  </si>
  <si>
    <t>1, 2, 3, 4, 13-28, 58-64, 75, 76, 79-86, 88-92, 103-123, 148-160, 171, 172, 196, 197</t>
  </si>
  <si>
    <t>Asamblea Nacional Constituyente</t>
  </si>
  <si>
    <t>Constitución Política de Colombia</t>
  </si>
  <si>
    <t>1, 2, 6-8, 23, 40 Num 6, 49, 58, 63, 72, 78-81, 87, 88, 95 Num 8, 226, 286, 333, 334, 339, 340, 341 Inc 3º, 366</t>
  </si>
  <si>
    <t xml:space="preserve">Informes de cumplimiento ambiental
Informes de seguimiento ambiental
Acta de actualización de la matriz legal ambiental. 
</t>
  </si>
  <si>
    <t>21</t>
  </si>
  <si>
    <t xml:space="preserve">Por medio de la cual se aprueba el convenio número 169 sobre pueblos indígenas y tribales en países independientes, adoptado por la 76a, reunión de la Conferencia General de la O.I.T., Ginebra 1989.   </t>
  </si>
  <si>
    <t>Artículos 1,2,3,4,5,6 y 7</t>
  </si>
  <si>
    <t>Informes de seguimiento ambiental
Plan de manejo ambiental</t>
  </si>
  <si>
    <t>30</t>
  </si>
  <si>
    <t>Por medio de la cual se aprueba el Convenio de Viena para la Protección de la Capa de Ozono Viena, 22 de marzo de 1985</t>
  </si>
  <si>
    <t>Preambulo y Artículo 1</t>
  </si>
  <si>
    <t>84</t>
  </si>
  <si>
    <t>Por la cual se adopta el estatuto nacional de protección de los animales y se crean unas contravenciones y se regula lo referente a su procedimiento y competencia</t>
  </si>
  <si>
    <t>Artículos 1, 2, 3, 4, 6, 10,  12 y 40</t>
  </si>
  <si>
    <t>Informes de cumplimiento ambiental 
Informes de seguimiento ambiental
Plan de manejo ambiental
MGAGA004-Manual para el manejo de fauna</t>
  </si>
  <si>
    <t>624</t>
  </si>
  <si>
    <t xml:space="preserve">Por el cual se expide el Estatuto Tributario de los Impuestos Administrados por la Dirección General de Impuestos Nacionales </t>
  </si>
  <si>
    <t>Articulos 158-2, 428 Literal f</t>
  </si>
  <si>
    <t>9</t>
  </si>
  <si>
    <t>Por la cual se dictan normas sobre planes de desarrollo municipal, compraventa y expropiación de bienes y se dictan otras disposiciones.</t>
  </si>
  <si>
    <t>Artículos 5, 8, 10 y 11</t>
  </si>
  <si>
    <t>79</t>
  </si>
  <si>
    <t>Por la cual se prevé a la conservación de agua y se dictan otras disposiciones.</t>
  </si>
  <si>
    <t>Artículos 1, 2 Y 3</t>
  </si>
  <si>
    <t xml:space="preserve">KGAGA005-Plan de ahorro y uso eficiente del agua
Informes de cumplimiento ambiental
Informes de seguimiento ambiental
</t>
  </si>
  <si>
    <t>2309</t>
  </si>
  <si>
    <t>Por la cual se dictan normas para el cumplimiento del contenido del titulo III de la parte 4a del libro 1 del Decreto Ley 2811 de 1974 y de los titulos I, II, XI de la Ley 09 de 1979 en cuanto a residuos especiales</t>
  </si>
  <si>
    <t>Artículos 1,2,24,30,31,40,41,42, 52, 53, 54, 58,62 y 63</t>
  </si>
  <si>
    <t xml:space="preserve">KGAGA002-Plan de gestión integral de residuos sólidos
Plataforma de gestión de compromisos ambientales ESSA </t>
  </si>
  <si>
    <t>1594</t>
  </si>
  <si>
    <t>Por el cual se reglamenta parcialmente el Título I de la Ley 09 de 1979, así como el Capítulo II del Título VI - Parte III - Libro II y el Título III de la Parte III Libro I del Decreto 2811 de 1974 en cuanto a usos del agua y residuos líquidos.</t>
  </si>
  <si>
    <t>Artículos 51, 52, 57-63, 87-91, 93-95, 98, 100-119</t>
  </si>
  <si>
    <t>KGAGA005-Plan de ahorro y uso eficiente del agua
Plataforma de gestión de compromisos ambientales ESSA
Informes de cumplimiento ambiental</t>
  </si>
  <si>
    <t>45</t>
  </si>
  <si>
    <t>Por medio de la cual se aprueba la "Convención para la Protección del Patrimonio Mundial Cultural y Natural" hecho en París el 23 de noviembre de 1972 y se autoriza al Gobierno Nacional para adherir al mismo.</t>
  </si>
  <si>
    <t>2787</t>
  </si>
  <si>
    <t>Por el cual se reglamenta parcialmente el Decreto Ley 2811 de 1974</t>
  </si>
  <si>
    <t>Artículos 2, 3 y 4</t>
  </si>
  <si>
    <t>Por la cual se dictan medidas sanitarias</t>
  </si>
  <si>
    <t>Artículos 6- 16, 22- 34, 44, 45, 46, 117, 118, 140, 141 y 142</t>
  </si>
  <si>
    <t>Por el cual se reglamenta parcialmente el Decreto Ley 2811 de 1974 la Ley 23 de 1973 y el Decreto Ley 154 de 1976 en cuanto a protección del paisaje</t>
  </si>
  <si>
    <t xml:space="preserve">Artículos 4, 5, 6 y 7 </t>
  </si>
  <si>
    <t>Informes de cumplimiento ambiental
Informes de seguimiento ambiental</t>
  </si>
  <si>
    <t>1608</t>
  </si>
  <si>
    <t>Por el cual se reglamenta el Código Nacional de los Recursos Naturales Renovables y de Protección al Medio Ambiente y la Ley 23 de 1973 en materia de Fauna Silvestre.</t>
  </si>
  <si>
    <t xml:space="preserve">Artículos 2.2.1.2.20.6 y 2.2.1.2.20.7. </t>
  </si>
  <si>
    <t>Plan de manejo ambiental
Informes de cumplimiento ambiental
Informes de seguimiento ambiental</t>
  </si>
  <si>
    <t>1541</t>
  </si>
  <si>
    <t>Por el cual se reglamenta la Parte III del Libro II del Decreto Ley 2811 de 1974: "De las aguas no marítimas" y parcialmente la Ley 23 de 1973.</t>
  </si>
  <si>
    <t xml:space="preserve">Artículos 28 - 30, 36 - 41, 48 - 66, 73 - 77, 87 - 95, 97, 155 - 161 y 171. </t>
  </si>
  <si>
    <t>1449</t>
  </si>
  <si>
    <t>Por el cual se reglamentan parcialmente el inciso 1 del numeral 5 del artículo 56 de la ley número 135 de 1961 y el decreto Ley número 2811 de 1974.</t>
  </si>
  <si>
    <t>Artículos 2,3,4,5,6,7 y 8</t>
  </si>
  <si>
    <t>Plataforma de gestión de compromisos ambientales ESSA 
 Informes de cumplimiento ambiental</t>
  </si>
  <si>
    <t>622</t>
  </si>
  <si>
    <t>Por el cual se reglamenta parcialmente el capitulo V, titulo II, parte XIII, libro II del Decreto Ley número 2811 de 1974 sobre sistemas de parques nacionales; la Ley 23 de 1973 y la Ley 2a de 1959.</t>
  </si>
  <si>
    <t>Artículos 19, 21, 22, 27, 30 y 31</t>
  </si>
  <si>
    <t>Informes de seguimiento ambiental
 Informes de cumplimiento ambiental</t>
  </si>
  <si>
    <t>877</t>
  </si>
  <si>
    <t>Por el cual se señalan prioridades referentes a los diversos usos del recurso forestal, a su aprovechamiento y al otorgamiento de permisos y concesiones y se dictan otras disposiciones</t>
  </si>
  <si>
    <t xml:space="preserve">Informes de seguimiento ambiental
Informes de cumplimiento ambiental
Plataforma de gestión de compromisos ambientales ESSA </t>
  </si>
  <si>
    <t>2811</t>
  </si>
  <si>
    <t>Por el cual se dicta el Código Nacional de Recursos Naturales Renovables y de Protección al Medio Ambiente</t>
  </si>
  <si>
    <t xml:space="preserve">Artículos 23, 27, 28, 29, 31, 34, 35, 36, 51, 52 , 64, 65, 68, 88, 89, 159 y 170 </t>
  </si>
  <si>
    <t>Estudios de impacto ambiental
Plan de gestión integral de residuos sólidos
Plataforma de gestión de compromisos ambientales ESSA</t>
  </si>
  <si>
    <t>23</t>
  </si>
  <si>
    <t>Por el cual se conceden facultades extraordinarias al Presidente de la República para expedir el Código de Recursos Naturales y de Protección al Medio Ambiente y se dictan otras disposiciones.</t>
  </si>
  <si>
    <t xml:space="preserve">Artículos 2, 4, 15 y 17 </t>
  </si>
  <si>
    <t xml:space="preserve">Comunicaciones almacenadas en plataforma de gestión documental ESSA </t>
  </si>
  <si>
    <t xml:space="preserve">Declaración de Estocolmo Conferencia de las Naciones Unidas sobre el Medio Ambiente Humano </t>
  </si>
  <si>
    <t>P2 ,5 y 18</t>
  </si>
  <si>
    <t>Informes de seguimiento ambiental 
Planes de Manejo ambiental</t>
  </si>
  <si>
    <t>264</t>
  </si>
  <si>
    <t>Por el cual se reglamenta la ley 163 de 1959 sobre defensa y conservación del patrimonio histórico artístico y monumentos públicos de la nación</t>
  </si>
  <si>
    <t>Artículos  26</t>
  </si>
  <si>
    <t>163</t>
  </si>
  <si>
    <t>Por la cual se dictan medidas sobre defensas y conservación del patrimonio histórico artístico y monumentos públicos de la nación</t>
  </si>
  <si>
    <t>Artículos 12</t>
  </si>
  <si>
    <t>2</t>
  </si>
  <si>
    <t>Por el cual se dictan normas sobre economía forestal de la Nación y conservación de recursos naturales renovables.</t>
  </si>
  <si>
    <t xml:space="preserve">Literal b Artículos 5 y  Artículos 14 </t>
  </si>
  <si>
    <t>2278</t>
  </si>
  <si>
    <t>Por el cual se dictan medidas sobre cuestiones forestales</t>
  </si>
  <si>
    <t>Artículos 4, 5, 16, 17, 27, 51 y 53</t>
  </si>
  <si>
    <t>TEMÁTICAS</t>
  </si>
  <si>
    <t>ÍTEMS INCLUIDOS</t>
  </si>
  <si>
    <t>Vertimientos a cuerpos de agua y/o suelo
Concesiones
Ocupación de cauce
Consumo
Ordenamiento del recurso hídrico</t>
  </si>
  <si>
    <t>Generación, transmisión y distribución de energía:
Convenicionales
No convencionales</t>
  </si>
  <si>
    <t>Manejo, almacenamiento y transporte de sustancias químicas 
Residuos RESPEL
Registro como generador RESPEL</t>
  </si>
  <si>
    <t>Residuos sólidos ordinarios
RAEES
Residuos especiales
Residuos de construcción y demolición - RCD 
Economía circular
Posconsumo</t>
  </si>
  <si>
    <t>Gestión del riesgo de desastres
Planes de contingencias</t>
  </si>
  <si>
    <t>Etiquetas de columna</t>
  </si>
  <si>
    <t>Etiquetas de fila</t>
  </si>
  <si>
    <t xml:space="preserve">Cuenta de ESTADO DE CUMPLIMIENTO </t>
  </si>
  <si>
    <t>Total general</t>
  </si>
  <si>
    <t>Medidas de compensación a partir del proyecto STR Sur.</t>
  </si>
  <si>
    <t>2169</t>
  </si>
  <si>
    <t xml:space="preserve">Por medio de la cual se impulsa el desarrollo bajo en carbono del país mediante el establecimiento de metas y medidas mínimas en materia de carbono neutralidad y resiliencia climática y se dictan otras disposiciones. </t>
  </si>
  <si>
    <t xml:space="preserve">Por medio de la cual se dictan disposiciones para la transición energética, la dinamización del mercado energético, la reactivación económica del país y se dictan otras disposiciones </t>
  </si>
  <si>
    <t>Artículos 6 y 8, Todo.</t>
  </si>
  <si>
    <t>40411</t>
  </si>
  <si>
    <t xml:space="preserve">Por el cual se adopta la Política de Gestión del Riesgo de Desastres para el sector Minero Energético </t>
  </si>
  <si>
    <t>Planes de gestión del riesgo</t>
  </si>
  <si>
    <t>Política</t>
  </si>
  <si>
    <t>197</t>
  </si>
  <si>
    <t>2022</t>
  </si>
  <si>
    <t xml:space="preserve">Por medio de la cual se modifica la Resolución 471 y 529 de 2020 "por medio de la cual se establecen las especificaciones técnicas mínimas que deben tener los productos de la cartografía básica oficial de Colombia" </t>
  </si>
  <si>
    <t>Se aprueba el documento de actualización de la Política ambiental para la gestión integral de residuos peligrosos y su plan de acción 2022-2030.</t>
  </si>
  <si>
    <t>Informes de Cumplimiento Ambiental
Estudios de Impacto Ambiental.</t>
  </si>
  <si>
    <t>Por la cual se adoptan los lineamientos señalados en el numeral 1° del artículo 35 de la Ley 2169 de 2021 en relación con la protección, preservación, restauración y uso sostenible de áreas y ecosistemas estratégicos.</t>
  </si>
  <si>
    <t>“Por el cual se reglamentan los artículos 11, 12, 13 Y 14 de la Ley 1715 de 2014, modificados por los artículos 8, 9, 10 Y 11 de la Ley 2099 de 2021, los parágrafos 1 y 2 del artículo 21 y el artículo 43 de la Ley 2099 de 2021, se sustituyen los artículos 1.2.1.18.70. al 1.2.1.18.79. del Capítulo 18 del Título 1 de la Parte 2 del Libro 1 y se adicionan los artículos 1.2.1.18.91. y 1.2.1.18.92. al Capítulo 18 del Título 1 de la Parte 2 del Libro 1 y se renumeran y modifican los artículos 1.3.1.12.21. (sic) y 1.3.1.12.22. (sic) del Capítulo 12 del Título 1 de la Parte 3 del Libro 1 del Decreto 1625 de 2016, Único Reglamentario en Materia Tributaria.” En cuando a Incentivos a la generación de energía eléctrica con fuentes no convencionales (FNCE).</t>
  </si>
  <si>
    <t>Por medio del cual se modifica el Decreto Único Reglamentario del Sector Ambiente y Desarrollo Sostenible 1076 de 2015, en relación con las plantaciones forestales</t>
  </si>
  <si>
    <t>Por la cual se establece el Libro de Operaciones Forestales en Línea y se dictan otras disposiciones.</t>
  </si>
  <si>
    <t>Por la cual se modifica el artículo 5o de la Resolución número 1402 de 2018 y se dictan otras disposiciones</t>
  </si>
  <si>
    <t>Planes de manejo ambiental.
Licencias ambientales.</t>
  </si>
  <si>
    <t xml:space="preserve">“Por la cual se reglamentan los límites máximos permisibles de emisión de contaminantes que deberán cumplir las fuentes móviles terrestres, se reglamentan los artículos 2.2.5.1.6.1, 2.2.5.1.8.2 y 2.2.5.1.8.3 del Decreto 1076 de 2015 y se adoptan otras disposiciones” </t>
  </si>
  <si>
    <t>Ministerio de Ambiente y Desarrollo Sostenible
Ministerio de Comercio, Industria y Turismo</t>
  </si>
  <si>
    <t xml:space="preserve">“Por la cual en desarrollo del Protocolo de Montreal, se entiende prohibida la fabricación e importación de equipos y productos que contengan y/o requieran para su operación o funcionamiento las sustancias controladas en los Anexos A, B, C, E y F.”. </t>
  </si>
  <si>
    <t>“Por la cual se establecen medidas tendientes a la reducción gradual de la producción y consumo de ciertos productos plásticos de un solo uso y se dictan otras disposiciones”</t>
  </si>
  <si>
    <t>Ministerio de Ambiente y Desarrollo Sostenible
Ministerio de Minas y Energía</t>
  </si>
  <si>
    <t>“Por la cual se establece el listado de cambios menores o ajustes normales en los proyectos de presas, represas, trasvases o embalses y en proyectos de sector de energía eléctrica, que cuenten con licencia ambiental o su equivalente”</t>
  </si>
  <si>
    <t>Estudios de impacto ambiental.
Informes de cumplimiento ambiental.</t>
  </si>
  <si>
    <t>“Por la cual se desarrollan los artículos 2.2.7ª.1.3, 2.2.7ª.2.1, el numeral 3.1 del artículo 2.2.7ª.2.2, el numeral 3 del artículo 2.2.7ª.2.4, el artículo 2.2.7ª.4.2 y el artículo 2.2.7ª.4.4 del Título 7ª del Decreto 1076 de 2015 – Decreto Único Reglamentario del Sector Ambiente y Desarrollo Sostenible sobre la gestión de los residuos de aparatos eléctricos y electrónicos (RAEE) y se dictan otras disposiciones”.</t>
  </si>
  <si>
    <t>“Por medio de la cual se establece la Guía para la formulación e implementación de los Planes Integrales de Gestión del Cambio Climático Territoriales – PIGCCT”.</t>
  </si>
  <si>
    <t xml:space="preserve">“Por la cual se establecen los requisitos y el procedimiento para la evaluación de las solicitudes de evaluación y emisión de los certificados que permitan acceder a los incentivos tributarios de la Ley 1715 de 2014” </t>
  </si>
  <si>
    <t>Unidad de Planeación Minero Energética - UPME</t>
  </si>
  <si>
    <t>“Por medio de la cual se aprueba el “acuerdo regional sobre el acceso a la información, la participación pública y el acceso a la justicia en asuntos ambientales en América Latina y El Caribe”.</t>
  </si>
  <si>
    <t>Circular</t>
  </si>
  <si>
    <t>20221001
0000177</t>
  </si>
  <si>
    <t>Ministerio del Transporte</t>
  </si>
  <si>
    <t xml:space="preserve">Lineamientos para la implementación del Sistema Globalmente Armonizado de clasificación y etiquetado de productos químicos – SGA, en operación de transporte. </t>
  </si>
  <si>
    <t>Por medio de la cual se aprueba el “Por medio de la cual se crean mecanismos para el fomento y desarrollo de la apicultura en Colombia y se dictan otras disposiciones</t>
  </si>
  <si>
    <t xml:space="preserve">Artículo 18, Capítulo II </t>
  </si>
  <si>
    <t>Proyectos e iniciativas ambientales productivas sostenibles.
Manual para el manejo de fauna.</t>
  </si>
  <si>
    <t>Página 1 de 3</t>
  </si>
  <si>
    <t>Página 2 de 3</t>
  </si>
  <si>
    <t>Página 3 de 3</t>
  </si>
  <si>
    <t>Art. 230, Art. 135, Art. 237, Art. 239.</t>
  </si>
  <si>
    <t>Por el cual se expide el Plan Nacional de Desarrollo 2022- 2026 “Colombia Potencia Mundial de la Vida”.</t>
  </si>
  <si>
    <t>KGAGA002-Plan de gestión integral de residuos sólidos
Programa de gestión integral de residuos sólidos.</t>
  </si>
  <si>
    <t>Estudios de impacto ambiental
Informe de Cumplimiento Ambiental.
Certificación ISO 14001:2015. 
Informe de sostenibilidad ESSA.</t>
  </si>
  <si>
    <t>Acta de actualización de la matriz legal ambiental 
Estudios de impacto ambiental</t>
  </si>
  <si>
    <t>Informe Técnico de caracterización físicoquímica y microbiológica de los vertimientos activos en ESSA.
Informes de cumplimiento ambiental.</t>
  </si>
  <si>
    <t>“Por la cual se reglamenta el pago por servicios ambientales en áreas y ecosistemas estratégicos en el área de la jurisdicción de la corporación autónoma  regional para la defensa de la meseta de Bucaramanga y se dictan otras disposiciones</t>
  </si>
  <si>
    <t>Acta de actualización de la matriz legal ambiental 
Acuerdos voluntarios.
Informes de cumplimiento ambiental.</t>
  </si>
  <si>
    <t>Guía para la realización de consulta previa</t>
  </si>
  <si>
    <t>NA</t>
  </si>
  <si>
    <t xml:space="preserve"> Se establecen los requisitos y el procedimiento para acceder a los beneficios tributarios de descuento en el impuesto de renta, deducción de renta y exclusión de IVA para proyectos de gestión eficiente de la energía</t>
  </si>
  <si>
    <t>“Por la cual se sustituye la Resolución 0941 de 2009 en lo relacionado con el subsistema de información sobre Uso de recursos Naturales Renovables - SIUR y el registro único Ambiental - RUA se adoptan el protocolo para el monitoreo y seguimiento del SIUR para los sectores productivos y el Registro de Emisiones y Transferencia de contaminantes – RETC y se toman otras determinaciones”.</t>
  </si>
  <si>
    <t>Todo. Particularmente los artículos 10°, 15°, 16° y 17°.</t>
  </si>
  <si>
    <t>Autoridad Nacional de Licenciamiento Ambiental- ANLA</t>
  </si>
  <si>
    <t>CAMBIO CLIMÁTICO</t>
  </si>
  <si>
    <t>TRANSVERSALES</t>
  </si>
  <si>
    <t xml:space="preserve">SUSTANCIAS QUÍMICAS </t>
  </si>
  <si>
    <t xml:space="preserve">CULTURA Y COMUNIDADES </t>
  </si>
  <si>
    <t xml:space="preserve">ENERGÍA </t>
  </si>
  <si>
    <t xml:space="preserve">TRIBUTARIO </t>
  </si>
  <si>
    <t xml:space="preserve">BIODIVERSIDAD FAUNA Y FLORA </t>
  </si>
  <si>
    <t xml:space="preserve">GESTIÓN DEL RIESGO </t>
  </si>
  <si>
    <t xml:space="preserve">AIRE </t>
  </si>
  <si>
    <t xml:space="preserve">SUELO </t>
  </si>
  <si>
    <t xml:space="preserve">AGUA </t>
  </si>
  <si>
    <t>Vertimientos a suelo
Movimiento de Tierra
Usos de suelos</t>
  </si>
  <si>
    <t>SUELO</t>
  </si>
  <si>
    <t>GESTIÓN DEL RIESGO</t>
  </si>
  <si>
    <t>CULTURA Y COMUNIDADES</t>
  </si>
  <si>
    <t>Acceso a la información ambiental
Consulta previa
Derecho de petición, qujas y reclamos ante el MADS
Acciones populares
Mesas de dialogo y/o concertación
Pueblos indigenas
Arqueología</t>
  </si>
  <si>
    <t>AGUA</t>
  </si>
  <si>
    <t>BIODIVERSIDAD FAUNA Y FLORA</t>
  </si>
  <si>
    <t>ÍTEM</t>
  </si>
  <si>
    <t>TRIBUTARIOS</t>
  </si>
  <si>
    <t>AIRE</t>
  </si>
  <si>
    <t>Ruido
Emisiones
Material particulado</t>
  </si>
  <si>
    <t>Incentivos FNCE
Beneficios tributarios por actividades ambientales voluntarias
Sanciones y/o multas ambientales
Incentivos ambientales</t>
  </si>
  <si>
    <t>Aprovechamiento forestal
Restauración ecológica
Compensaciones
Fauna y flora
Pago por servicios ambientales de bosques y/o ecosistemas estrategicos
Pago por servicios ambientales diferentes a conservación de bosques
Recursos naturales
Levantamiento de veda
Programas para el cuidado de bosques
Especies silvestres diversidad biologica
Politicas gestión integral de la biodiversidad
Áreas protegidas, SINAP, SINA
Convenios globales diversidad biologica
Protección del paisaje
Sistema de parques nacionales
Recursos naturales renovables</t>
  </si>
  <si>
    <t>% EN PROCESO</t>
  </si>
  <si>
    <t>% CUMPLE</t>
  </si>
  <si>
    <t>ESTADO DE LA NORMA</t>
  </si>
  <si>
    <t>Cuenta de ESTADO DE LA NORMA</t>
  </si>
  <si>
    <t>SISTEMAS DE INFORMACIÓN GEOGRÁFICA</t>
  </si>
  <si>
    <t>Lineamientos para la cartografía básica (GDB)</t>
  </si>
  <si>
    <t>Politicas, planes GEI
Convenios globales GEI
Cambio climático</t>
  </si>
  <si>
    <t>Informes de cumplimiento ambiental
Acompañamiento jurídico</t>
  </si>
  <si>
    <t>MTHSO019 - Manual para el manejo de sustancias químicas</t>
  </si>
  <si>
    <t>Inspecciones ambientales a vehículos.
MTHSO019 - Manual para el manejo de sustancias químicas</t>
  </si>
  <si>
    <t>Conceptos ambientales.
Manual de criterios ambientales para la contratación.
MTHSO019 - Manual para el manejo de sustancias químicas</t>
  </si>
  <si>
    <t>MTHSO019 - Manual para el manejo de sustancias químicas
Certificados de capacitaciones</t>
  </si>
  <si>
    <t>KGAGA002-Plan de gestión integral de residuos sólidos
KPSMD001 -Plan para el manejo de PCB
MTHSO019 - Manual para el manejo de sustancias químicas</t>
  </si>
  <si>
    <t>Informes de cumplimiento ambiental
MTHSO019 - Manual para el manejo de sustancias químicas
Informes de seguimiento ambiental</t>
  </si>
  <si>
    <t>Certificados de capacitaciones
MTHSO019 - Manual para el manejo de sustancias químicas</t>
  </si>
  <si>
    <t>KGAGA002-Plan de gestión integral de residuos sólidos
MTHSO019 - Manual para el manejo de sustancias químicas</t>
  </si>
  <si>
    <t>KPSMD001 -Plan para el manejo de PCB
KGAGA002-Plan de gestión integral de residuos sólidos
MTHSO019 - Manual para el manejo de sustancias químicas</t>
  </si>
  <si>
    <t xml:space="preserve">Informes de cumplimiento ambiental
MTHSO019 - Manual para el manejo de sustancias químicas </t>
  </si>
  <si>
    <t>Informes de cumplimiento ambiental
Informes de seguimiento ambiental
 Plataforma de reporte de monitoreo de variables ambientales  
MTHSO019 - Manual para el manejo de sustancias químicas</t>
  </si>
  <si>
    <t>Informes de cumplimiento ambiental
MTHSO019 - Manual para el manejo de sustancias químicas
MGAGA002-Criterios ambientales para contratación</t>
  </si>
  <si>
    <t>Informes de cumplimiento ambiental
MGAGA002-Criterios ambientales para contratación
MTHSO019 - Manual para el manejo de sustancias químicas</t>
  </si>
  <si>
    <t>Informes de cumplimiento ambiental
Informes de seguimiento ambiental
MTHSO019 - Manual para el manejo de sustancias químicas</t>
  </si>
  <si>
    <t>Plataforma de reporte de monitoreo de variables ambientales 
KGAGA005-Plan de ahorro y uso eficiente del agua
KGAGA002-Plan de gestión integral de residuos sólidos
MTHSO019 - Manual para el manejo de sustancias químicas</t>
  </si>
  <si>
    <t>KGAGA002-Plan de gestión integral de residuos sólidos
MTHSO019 - Manual para el manejo de sustancias químicas
MGAGA002-Criterios ambientales para contratación</t>
  </si>
  <si>
    <t>Artículos 1, 2, 28 , 50, 51, 52, 53, 102, 103, 104, 122 y 131.</t>
  </si>
  <si>
    <t>KGAGA002-Plan de gestión integral de residuos sólidos.
MTHSO019 - Manual para el manejo de sustancias químicas.
Manual de criterios ambientales para la contratación.
Conceptos ambientales.</t>
  </si>
  <si>
    <t>PMA Proyectos
Medidas de manejo ambiental
MTHSO019 - Manual para el manejo de sustancias químicas
MGAGA002- Manual de criterios ambientales para contratación</t>
  </si>
  <si>
    <t xml:space="preserve">040-2312-6660 </t>
  </si>
  <si>
    <t>CORANTIOQUIA</t>
  </si>
  <si>
    <t>“Por medio de la cual se adopta e implementa el modelo de esquema de conectividades ecosistémicas en la jurisdicción de la Corporación Autónoma Regional del Centro de Antioquia - CORANTIOQUIA”.</t>
  </si>
  <si>
    <t>Todo.</t>
  </si>
  <si>
    <t>Unidad de Planeación Minero Energética</t>
  </si>
  <si>
    <t xml:space="preserve">"Por la cual se modifica el Anexo 2 de la Resolución UPME número 000319 de 2022 - Lista de bienes y servicios GEE para acciones o medidas de Gestión Eficiente de Energía (GEE) actualizada con ocasión a la adopción del PAI-PROURE 2022-2030.” </t>
  </si>
  <si>
    <t>Por la cual se reglamenta el funcionamiento y la administración del Sistema Nacional de Información sobre Cambio Climático (SNICC), en el marco del Sistema de Información Ambiental para Colombia (SIAC) y se definen reglas y procesos para la articulación con los sistemas que tengan similares propósitos y gestionen información relacionada con el seguimiento a la gestión del cambio climático ”.</t>
  </si>
  <si>
    <t>2, 3, 4 numeral 4, 12.</t>
  </si>
  <si>
    <t xml:space="preserve">Informe de sostenibilidad ESSA y de Grupo EPM. </t>
  </si>
  <si>
    <t>Se considera aplicable, como responsable de la información aportada en el Informe de Sostenibilidad de ESSA y Grupo EPM, para la recolección de datos por parte del Sistema Nacional de Información sobre Cambio Climático (SNICC), así mismo, aplica desde el futuro reporte de estos datos ante en el RETC del RUA.</t>
  </si>
  <si>
    <t xml:space="preserve">RESIDUOS </t>
  </si>
  <si>
    <t xml:space="preserve">“Por el cual se adiciona el Decreto 1076 de 2015, Único Reglamentario del Sector Ambiente y Desarrollo Sostenible, en desarrollo de lo dispuesto en la Ley 2232 de 2022, que establece medidas tendientes a la reducción gradual de la producción y consumo de ciertos productos plásticos de un solo uso y se dictan otras disposiciones” </t>
  </si>
  <si>
    <t>2.2.7C.1, 2.2.7C.2 y 2.2.7C.3.</t>
  </si>
  <si>
    <t>Se incluye el requisito del cumplimiento del Decreto 2192 del 2023 y Ley 2232 de 2022 en las especificaciones técnicas del CRW189375.</t>
  </si>
  <si>
    <t>Anexo técnico CRW189375.</t>
  </si>
  <si>
    <t>5 y 12.</t>
  </si>
  <si>
    <t>Por la cual se reglamenta parcialmente el Artículo 175 de la Ley 1753 de 2015 modificado por el Artículo 230 de la Ley 2294 de 2023, en relación con la definición de la administración del Registro Nacional de Reducción de las Emisiones y Remociones de Gases de Efecto Invernadero y se dictan otras disposiciones</t>
  </si>
  <si>
    <t>Por la cual se desarrollan parcialmente las disposiciones de la Ley 2232 de 2022, sobre la reducción gradual de la producción y consumo de ciertos productos plásticos de un solo uso, el artículo 2.2.7C.7 del Decreto 1076 de 2015 que establece medidas tendientes a la reducción gradual de la producción y consumo de ciertos plásticos de un solo y se adoptan otras disposiciones</t>
  </si>
  <si>
    <t>Sentencia</t>
  </si>
  <si>
    <t>C-117/24</t>
  </si>
  <si>
    <t>Corte Constitucional de la República de Colombia</t>
  </si>
  <si>
    <t>Declara inexequibles los artículos 135 (tasa de protección y manejo de bienes arqueológicos) y 169 (modificación de la tasa para la recuperación de los costos de los servicios prestados por la dirección nacional de derechos de autor) de la Ley 2294 de 2023, Plan Nacional de Desarrollo 2022 -2026 por desconocer el principio de unidad de materia.</t>
  </si>
  <si>
    <t>A partir de página 15</t>
  </si>
  <si>
    <t>Estudios de impacto ambiental
 Planes de manejo ambiental.</t>
  </si>
  <si>
    <t>Artículos 2 y 25</t>
  </si>
  <si>
    <t>Artículo 5</t>
  </si>
  <si>
    <t xml:space="preserve">Congreso de Colombia </t>
  </si>
  <si>
    <t>Por medio del cual se modifica el Procedimiento Sancionatorio Ambiental, Ley 1333 de 2009, con el propósito de otorgar herramientas efectivas para prevenir y sancionar a los Infractores y se dictan otras disposiciones</t>
  </si>
  <si>
    <t>Licencias y permisos ambientales
 Informes de cumplimiento ambiental
Seguimiento al cumplimiento de compromisos ambientales mediante la herramienta MRISK
Seguimiento a sancionatorios ambientales por parte del Área de Asuntos Legales y Secretaría General de ESSA.</t>
  </si>
  <si>
    <t>C-359/24</t>
  </si>
  <si>
    <t xml:space="preserve">“La Corte declaró constitucional el Acuerdo Regional sobre el Acceso a la Información, la Participación pública y el Acceso a la Justicia en asuntos ambientales en América Latina y el Caribe, y exequible su Ley aprobatoria 2273 de 2022”. </t>
  </si>
  <si>
    <t>Informe de sostenibilidad de ESSA y Grupo EPM</t>
  </si>
  <si>
    <t>Buenas prácticas para el ahorro de energía</t>
  </si>
  <si>
    <t>Por la cual se adoptan los términos de referencia para la elaboración del estudio técnico que sustenta la solicitud de sustracción de áreas de reserva forestal del orden nacional y regional, para el desarrollo de actividades declaradas por Ley de utilidad pública o interés social, y se dictan otras determinaciones</t>
  </si>
  <si>
    <t xml:space="preserve">Comisión de Regulación de Agua Potable y Saneamiento Básico </t>
  </si>
  <si>
    <t>Por la cual se establecen medidas relativas al uso racional y eficiente del agua en eventos de escasez por efecto de fenómenos naturales y condiciones de variabilidad climática, se subroga el Libro 2, Parte 7, Título 5 de la Resolución CRA 943 de 2021 y se dictan otras disposiciones</t>
  </si>
  <si>
    <t>2.7.5.1.1., 2.7.5.1.2, 2.7.5.2.1,  2.6.5.2.5., 2.7.5.2.6.</t>
  </si>
  <si>
    <t xml:space="preserve">No implica un incumplimiento, ya que esta resolución se considera en los anexos técnicos del contrato de alumbrado navideño. Sin embargo, se coloca en proceso de cumplimiento como mejora continua, dado que se alineará el cumplimiento de esta norma desde el Manual de Criterios Ambientales para la Contratación. </t>
  </si>
  <si>
    <t xml:space="preserve">Anexo técnico contrato alumbrado navideño 
Manual de Criterios Ambientales para la Contratación. </t>
  </si>
  <si>
    <t>Plan empresarial para la gestión del recurso hídrico y la biodiversidad
Comuniquémonos</t>
  </si>
  <si>
    <t>Licencias y permisos ambientales
Informes de cumplimiento ambiental (ICA)
Seguimiento MRISK
Solicitudes ante la autoridad ambiental</t>
  </si>
  <si>
    <t>MGAGA002 - Manual de criterios ambientales para contratación
Conceptos ambientales
Campañas y/o notas de difusión (comuniquémonos, correos, mailings, boletines, redes sociales de ESSA).</t>
  </si>
  <si>
    <t>Por la cual se actualiza el factor de emisión del Sistema Interconectado Nacional del año 2023 para inventarios de emisiones de Gases de Efecto Invernadero (GEI) y proyectos de mitigación de GEI</t>
  </si>
  <si>
    <t>Informe de inventario de emisiones GEI de ESSA</t>
  </si>
  <si>
    <t>NO APLICA (DEROGADA)</t>
  </si>
  <si>
    <t>Por el cual se sustituye el Capítulo 7 del Título 9 de la Parte 2 del Libro 2, del Decreto número 1076 de 2015, Decreto Único Reglamentario del Sector Ambiente y Desarrollo Sostenible, en lo relacionado con la tasa retributiva por la utilización directa e indirecta del agua como receptor de los vertimientos puntuales y se dictan otras disposiciones</t>
  </si>
  <si>
    <t>Todo, particularmente artículo 1</t>
  </si>
  <si>
    <t>Permiso de vertimientos vigente 
Informe de caracterización de vertimientos
Constancia de pago de tasa retributiva
Formato de autodeclaración de vertimiento diligenciado</t>
  </si>
  <si>
    <t>Unidad de Planeación Minero Energética UPME</t>
  </si>
  <si>
    <t>Por la cual se establecen los requisitos, el procedimiento y las tarifas a cobrar para evaluar las solicitudes y emitir los certificados que permitan acceder a los incentivos tributarios de la Ley 1715 de 2014</t>
  </si>
  <si>
    <t xml:space="preserve">Reporte de inversiones ambientales voluntarias para la obtención de beneficios tributarios (compra de plántulas, PSA voluntario) </t>
  </si>
  <si>
    <t>Por la cual se establecen directrices técnicas para la estimación del valor del incentivo de Pagos por Servicios Ambientales en sistemas productivos en las áreas y ecosistemas estratégicos y se adopta la Herramienta de Identificación de Criterios Socioambientales (HICSA) para la estimación del valor del incentivo Pagos por Servicios Ambientales</t>
  </si>
  <si>
    <t>Instructivo para la implementación de incentivo forestal por conservación para el préstamo de predios a título gratuito por parte de terceros.</t>
  </si>
  <si>
    <t>Soporte y/o certificado a gestores ambientales autorizados para la disposición final de baterías de plomo ácido.</t>
  </si>
  <si>
    <t>Por la cual se reglamentan los Sistemas de Recolección y Gestión de las Baterías Usadas Plomo Ácido (BUPA) y se dictan otras disposiciones</t>
  </si>
  <si>
    <t>1, 2, 3, 6, 17</t>
  </si>
  <si>
    <t>3, 6</t>
  </si>
  <si>
    <t>Mediante la cual se modifica la Ley 1523 de 2012, reconociendo e incluyendo a los animales dentro de la política de gestión de riesgos de desastre y se dictan otras disposiciones</t>
  </si>
  <si>
    <t>Pendiente por definir.</t>
  </si>
  <si>
    <t>Por medio del cual se fortalece la adaptación al cambio climático y la gestión del riesgo en Colombia a través de ciudades y centros urbanos verdes, biodiversos y resilientes (ley de ciudades verdes).</t>
  </si>
  <si>
    <t>Iniciativas y/o proyectos ambientales en ciudades y centros urbanos, actividades de poda y mantenimiento de zonas verdes.</t>
  </si>
  <si>
    <t>10, 14, 20</t>
  </si>
  <si>
    <r>
      <rPr>
        <b/>
        <sz val="10"/>
        <color theme="1"/>
        <rFont val="Arial"/>
        <family val="2"/>
      </rPr>
      <t>Nota:</t>
    </r>
    <r>
      <rPr>
        <sz val="10"/>
        <color theme="1"/>
        <rFont val="Arial"/>
        <family val="2"/>
      </rPr>
      <t xml:space="preserve"> Esta norma se encuentra pendiente de evaluación. Si bien se realizan acciones ante el avistamiento de fauna con el fin de mitigar su afectación en nuestros centros de trabajo y se cuenta con el Manual para el Manejo de Fauna, estas acciones no se encuentran enmarcadas dentro de escenarios de riesgos y desastres. Se validarán los instrumentos de riesgos y desastres de la empresa para verificar si dichos instrumentos incorporan estas acciones a fin de establecer el soporte de cumplimiento aplicable para esta norma.</t>
    </r>
  </si>
  <si>
    <t>C-280</t>
  </si>
  <si>
    <t>Por la cual se expiden lineamientos para facilitar la coexistencia de proyectos ante eventuales casos de superposiciones parciales o totales entre proyectos del Sector Minero-Energético</t>
  </si>
  <si>
    <t>4, 5 6</t>
  </si>
  <si>
    <t>Solicitudes, evaluación y/o celebración de Acuerdos de coexistencia de proyectos con terceros.</t>
  </si>
  <si>
    <t xml:space="preserve">
Informes de cumplimiento ambiental
Estudios de impacto ambiental
Sanciones ambientales
Gestión ambiental
Formularios trámites ambientales
Instrumentos ambientales (EIA, PMA, ETC)
Objetivos de Desarrollo Sostenible - ODS
Coexistencias de lincencias ambientales
</t>
  </si>
  <si>
    <t>Proyectos de innovación (Energía autoproveída en edificio Parnaso, solución solar a clientes externos).
Planes de Reducción de Emisiones de Gases de Efecto Invernadero (GEI).
Conceptos ambientales.
KGAGA006-Plan de ahorro y uso eficiente de energía.</t>
  </si>
  <si>
    <t>Plan de Reducción de Emisiones de Gases de Efecto Invernadero (GEI).
Hoja de ruta cambio climático.
 Iniciativas ambientales de ESSA.</t>
  </si>
  <si>
    <t xml:space="preserve">Plan de Reducción de Emisiones de Gases de Efecto Invernadero (GEI).
Hoja de ruta cambio climático.
Estudios de impacto ambiental.
Licenciamiento ambiental.
Iniciativas ambientales de ESSA.
</t>
  </si>
  <si>
    <t>Relacionamiento ambiental.
Iniciativas ambientales.
Hoja de ruta cambio climático.</t>
  </si>
  <si>
    <t>Hoja de ruta cambio climático.
Planes de Reducción de Emisiones de Gases de Efecto Invernadero (GEI).
KGAGA006-Plan de ahorro y uso eficiente de energía.
Conceptos ambientales.</t>
  </si>
  <si>
    <t>Hoja de ruta cambio climático.
Planes de Reducción de Emisiones de Gases de Efecto Invernadero (GEI).</t>
  </si>
  <si>
    <t>Hoja de ruta cambio climático.
Planes de Reducción de Emisiones de Gases de Efecto Invernadero (GEI).
Obligaciones ambientales derivadas de proyectos licenciados.
Estudios de impacto ambiental.</t>
  </si>
  <si>
    <t>Política Sistema de gestión integrado
Hoja de ruta cambio climático.
Planes de Reducción de Emisiones de Gases de Efecto Invernadero (GEI).</t>
  </si>
  <si>
    <t>Hoja de ruta cambio climático.
Planes de Reducción de Emisiones de Gases de Efecto Invernadero (GEI).
Estudios de impacto ambiental</t>
  </si>
  <si>
    <t>Hoja de ruta cambio climático.
Planes de Reducción de Emisiones de Gases de Efecto Invernadero (GEI).
Política Sistema de gestión integrado</t>
  </si>
  <si>
    <t>Plan empresarial para la gestión del recurso hídrico y la biodiversidad.
Licienciamiento ambiental.</t>
  </si>
  <si>
    <t>Incorporación del cambio climático en los estudios de impacto ambiental, principios de prevención y precaución ambiental, planificación y regulación estatal ambiental.</t>
  </si>
  <si>
    <t>MGAGA002 - Manual de criterios ambientales para contratación
 Conceptos ambientales
Campañas y/o notas de difusión (comuniquémonos, correos, mailings, boletines)
CW330209 - Compensaciones obligatorias mediante pagos por servicios ambientales</t>
  </si>
  <si>
    <t>Se realizaron las solicitudes de inscripción de los centros de trabajo aplicables. A la espera de realizar el primer reporte en 2026-1.</t>
  </si>
  <si>
    <t>Oficios de solicitud de inscripción RUA - RETC.
Soporte de reporte RUA- RETC.</t>
  </si>
  <si>
    <t>Capacitaciones ambientales.
KGAGA002-Plan de gestión integral de residuos sólidos.
Programa para el gestión integral de residuos sólidos.</t>
  </si>
  <si>
    <t>Como mejora, se está trabajando en la actualización del MGAGA002- Manual de criterios ambientales para contratación que se pasará a llamarse Manual de medidas ambientales para la contratación, que permitirá la alineación de los lineamientos en cuanto a la gestión integral de Residuos de Construcción y Demolición – RCD, para todas las fases de los proyectos, obras o actividades.</t>
  </si>
  <si>
    <r>
      <t xml:space="preserve">Señales boletín regulatorio EPM (trimestre abril a junio 2024) - RIC Gestión Regulatoria Ambiental:
•	La Resolución 0803 del 2024, en su Artículo 25, desarrolla las medidas administrativas para la reducción gradual de productos plásticos de un solo uso en entidades públicas, entre las que se encuentran el establecimiento de objetivos, metas e indicadores de reducción gradual, mecanismos para el control y seguimiento de compras, estrategia de divulgación y promoción al interior de la entidad, campañas de difusión y cronograma de implementación. Grupo EPM deberá cumplir con esta reglamentación.
•	Las entidades públicas deberán incluir en sus planes de compra lo establecido para la reducción de las compras públicas de plásticos de un solo un solo uso, a partir del 7 de Julio de 2024. Así mismo internamente tener en cuenta que por norma se requiere reducir el uso de plásticos de un solo uso en las actividades diarias de sus dependencias y en especial si éstas se realizan en áreas protegidas.
Nota: Desde Gestión Ambiental, se debe definir la estrategia adecuada para divulgar esta norma al proceso de Compras y a nivel de empresa, y evaluar la posibilidad de que esta directriz se tome como política a nivel de ESSA.
Desde el CRW 189375 "compensaciones obligatorias mediante pagos por servicios ambientales", se incorpora esta norma para cumplimiento por parte del contratista por contemplar actividades de talleres ambientales y entrega de refrigerios en estos espacios que se desarrollarán dentro de un área de reserva forestal protectora.
Como mejora, se está trabajando en la actualización del </t>
    </r>
    <r>
      <rPr>
        <b/>
        <sz val="10"/>
        <rFont val="Arial"/>
        <family val="2"/>
      </rPr>
      <t>MGAGA002- Manual de criterios ambientales para contratación que se pasará a llamarse Manual de medidas ambientales para la contratación,</t>
    </r>
    <r>
      <rPr>
        <sz val="10"/>
        <rFont val="Arial"/>
        <family val="2"/>
      </rPr>
      <t xml:space="preserve"> que permitirá la alineación y cumplimiento de la norma en cuanto a la reducción de consumos de plásticos de un solo uso.
</t>
    </r>
  </si>
  <si>
    <t>TOTAL PARCIAL %</t>
  </si>
  <si>
    <t>TOTAL CUMPLIMIENTO MATRIZ LEGAL (%)</t>
  </si>
  <si>
    <t>SEGUNDA INSTANCIA</t>
  </si>
  <si>
    <t>Declarar al Páramo de Santurbán, ubicado en Santander y Norte de Santander, sujeto de derechos a la protección, conservación, mantenimiento y restauración parte del Estado y demás comunidades que lo habitan y dependen de sus servicios ambientales</t>
  </si>
  <si>
    <t>Manual de criterios ambientales para la contratación</t>
  </si>
  <si>
    <t>Por medio de la cual se reglamenta la Ley 2173 del 30 de diciembre de 2021 y se dictan otras disposiciones</t>
  </si>
  <si>
    <t>Comunicaciones y consultas a las autoridades ambientales respecto a las áreas disponibles</t>
  </si>
  <si>
    <t>En el acta de actualización de matriz legal No. 2 del año 2023, se definió que la Ley 2294 del 19 de mayo de 2023 aplicaba a ESSA particularmente en los artículos 230, 135, 237 y 239.
En la presente resolución, se reglamenta parcialmente el artículo 175 de la Ley 1753 del 2015 el cual fue modificado por el artículo 230 de la Ley 2294 del 2023, por lo anterior, el artículo 5 “registro de las iniciativas de mitigación de GEI” de la Resolución 418 de 2024, a ESSA “APLICA y APLICA A FUTURO”  debido al direccionamiento empresarial y la meta de carbono neutralidad a 2028.
Desde Gestión Ambiental ESSA, nos encontramos en proceso de capacitación en temas de carbono neutralidad y cambio climático. Además, estamos desarrollando los “Planes de Reducción de Emisiones de Gases de Efecto Invernadero”, que proporcionarán directrices para definir iniciativas orientadas a la mitigación y reducción de GEI. Estas iniciativas, una vez implementadas, podrán ser registradas en el RENARE.</t>
  </si>
  <si>
    <t>Plan de compensación ambiental del proyecto “Construcción de una línea doble circuito con tensión de 115 kV Termobarranca - El Cóndor”, bajo la resolución en mención.</t>
  </si>
  <si>
    <t>En cuanto al Art. 230 "Registro Nacional de reducción de las emisiones y remoción de fases de efecto invernadero" es de carácter voluntario, sin embargo, podrá aplicar a ESSA, dependiendo de la metodología que se opte para dar cumplimiento a su meta de Grupo EPM de ser Carbono Neutro a 2028. Desde Gestión Ambiental ESSA, nos encontramos en proceso de capacitación en temas de carbono neutralidad y cambio climático. Además, estamos desarrollando los “Planes de Reducción de Emisiones de Gases de Efecto Invernadero”, que proporcionarán directrices para definir iniciativas orientadas a la mitigación y reducción de GEI. Estas iniciativas, una vez implementadas, podrán ser registradas en el RENARE.
Art. 237 "auditorías energéticas edificios de las administraciones públicas" aún está sujeto a reglamentación.
Art. 239 "proyectos de asociaciones público-privadas para el desarrollo social, económico, productivo y sostenible del pais" No es obligatorio, sin embargo, representa oportunidad de proyectos de protección ambiental, reducción de la biodiversidad y la lucha contra el cambio climático, lo cual podría vincularse a los proyectos ambientales que se vienen desarrollando desde ESSA. Dicho artículo se encuentra en reglamentación.</t>
  </si>
  <si>
    <t>Estudios de impactos ambientales a partir del 1 de agosto de 2025. 
El los pliegos de procesos contractuales que se están diseñando para proyectos nuevos se está incluyendo el requisito del componente de cambio climático para los Estudios de Impacto Ambiental (EIA).</t>
  </si>
  <si>
    <t>Especificaciones técnicas  contractuales proyectos licenciados nuevos.
Estudios de impacto ambiental.</t>
  </si>
  <si>
    <t>Está en proceso de cumplimiento en algunos centros de trabajo la adecuación del almacenamiento temporal de los RAEE e improductivos.</t>
  </si>
  <si>
    <t>SGI_2203</t>
  </si>
  <si>
    <t>MTHSO019 - Manual para el manejo de sustancias químicas
Códigos QR para sustancias químicas en los centros de trabajo</t>
  </si>
  <si>
    <t>Inspecciones ambientales a vehículos.
MTHSO019 - Manual para el manejo de sustancias químicas
Códigos QR para sustancias químicas en los centros de trabajo</t>
  </si>
  <si>
    <t>VERSIÓN: 20</t>
  </si>
  <si>
    <t>Por medio de la cual se unifican las actividades de bajo impacto ambiental y que generan beneficio social al interior de las áreas de reserva forestal, sin sustracción previa, y se adoptan otras determinaciones</t>
  </si>
  <si>
    <t>Todos, en particular el artículo 2  (numeral 5, 10, 21, 23 y 28)</t>
  </si>
  <si>
    <t>Previa notificación a las autoridades ambientales respecto a las actividades desarrolladas en estas áreas.</t>
  </si>
  <si>
    <t>Por la cual se adopta la actualización del Manual para la compensación del medio biótico y de la sustracción de áreas de reserva forestal, y se toman otras determinaciones</t>
  </si>
  <si>
    <t>Procesos nuevos de Licenciamiento Ambiental, Planes de Manejo Ambiental, Estudios de Impacto Ambiental, Informes de Cumplimiento Ambiental.</t>
  </si>
  <si>
    <t>“Por medio de la cual se modifica el parágrafo 1° del artículo 6° de la Resolución número 1491 del 17 de octubre de 2025 y se dictan otras disposiciones</t>
  </si>
  <si>
    <t>Se encuentra en proceso de cumplimiento dado que, el primer paso es la definición de las áreas de vida por parte de los entes territoriales y autoridades ambientales, para lo cual, estas entidades tienen un plazo de 12 meses, a partir de 17 abril de 2026, es decir, hasta el abril de 2027. Lo anterior, en conformidad con la modificación que tuvo esta Resolución a través de la Resolución 358 del 16 de abril de 2026.  Hasta tanto no se cuenten con dichos lineamientos, las empresas no podrán dar cumplimiento a la norma.</t>
  </si>
  <si>
    <t>Ya se definieron los lineamientos por parte del Ministerio de Ambiente y Desarrollo Sostenible, según lo dispuesto en el artículo 19 de la presente Ley. Se está a la espera de los lineamientos de las entidades territoriales para que las empresas puedan dar cumplimiento a la norma, dichos lineamientos deben ser emitidos en abril 2027, de acuerdo con la extensión del plazo que se estableció en la Resolución 358 de 2026.</t>
  </si>
  <si>
    <t>La Resolución 358 de 2026 amplía el plazo previsto en el parágrafo 1 del artículo 6 de la Resolución 1491 de 2025, pasando de seis (6) a dieciocho (18) meses para que las autoridades municipales o distritales delimiten las Áreas de Vida. En consecuencia, tomando como referencia la entrada en vigor de la Resolución 1491 de 2025, del 17 de octubre de 2025, el plazo máximo vencería el 17 de abril de 2027. Esta norma busca dar seguridad jurídica a la obligatoriedad de siembras establecida por la Ley 2173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</si>
</sst>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_-* #,##0.00\ _€_-;\-* #,##0.00\ _€_-;_-* &quot;-&quot;??\ _€_-;_-@_-"/>
    <numFmt numFmtId="165" formatCode="_(&quot;$&quot;\ * #,##0.00_);_(&quot;$&quot;\ * \(#,##0.00\);_(&quot;$&quot;\ * &quot;-&quot;??_);_(@_)"/>
  </numFmts>
  <fonts count="26" x14ac:knownFonts="1">
    <font>
      <sz val="11"/>
      <color theme="1"/>
      <name val="Calibri"/>
      <family val="2"/>
      <scheme val="minor"/>
    </font>
    <font>
      <sz val="11"/>
      <color theme="1"/>
      <name val="Calibri"/>
      <family val="2"/>
      <scheme val="minor"/>
    </font>
    <font>
      <sz val="10"/>
      <name val="Arial"/>
      <family val="2"/>
    </font>
    <font>
      <sz val="9"/>
      <name val="Arial"/>
      <family val="2"/>
    </font>
    <font>
      <u/>
      <sz val="10"/>
      <color indexed="12"/>
      <name val="Arial"/>
      <family val="2"/>
    </font>
    <font>
      <sz val="9"/>
      <color theme="1"/>
      <name val="Calibri"/>
      <family val="2"/>
      <scheme val="minor"/>
    </font>
    <font>
      <u/>
      <sz val="11"/>
      <color theme="10"/>
      <name val="Calibri"/>
      <family val="2"/>
      <scheme val="minor"/>
    </font>
    <font>
      <sz val="10"/>
      <color theme="1"/>
      <name val="Arial"/>
      <family val="2"/>
    </font>
    <font>
      <sz val="10"/>
      <color rgb="FF000000"/>
      <name val="Arial"/>
      <family val="2"/>
    </font>
    <font>
      <sz val="9"/>
      <color indexed="81"/>
      <name val="Tahoma"/>
      <family val="2"/>
    </font>
    <font>
      <sz val="10"/>
      <color theme="7" tint="-0.499984740745262"/>
      <name val="Arial"/>
      <family val="2"/>
    </font>
    <font>
      <b/>
      <sz val="9"/>
      <color indexed="81"/>
      <name val="Tahoma"/>
      <family val="2"/>
    </font>
    <font>
      <sz val="11"/>
      <color theme="1"/>
      <name val="Arial"/>
      <family val="2"/>
    </font>
    <font>
      <u/>
      <sz val="11"/>
      <color theme="10"/>
      <name val="Arial"/>
      <family val="2"/>
    </font>
    <font>
      <sz val="10"/>
      <color rgb="FFC00000"/>
      <name val="Arial"/>
      <family val="2"/>
    </font>
    <font>
      <b/>
      <sz val="10"/>
      <color theme="1"/>
      <name val="Arial"/>
      <family val="2"/>
    </font>
    <font>
      <sz val="10"/>
      <color rgb="FF00B0F0"/>
      <name val="Arial"/>
      <family val="2"/>
    </font>
    <font>
      <sz val="10"/>
      <color rgb="FFFF0000"/>
      <name val="Arial"/>
      <family val="2"/>
    </font>
    <font>
      <b/>
      <sz val="11"/>
      <color theme="0"/>
      <name val="Arial"/>
      <family val="2"/>
    </font>
    <font>
      <b/>
      <sz val="10"/>
      <name val="Arial"/>
      <family val="2"/>
    </font>
    <font>
      <b/>
      <sz val="11"/>
      <name val="Arial"/>
      <family val="2"/>
    </font>
    <font>
      <sz val="11"/>
      <name val="Arial"/>
      <family val="2"/>
    </font>
    <font>
      <b/>
      <sz val="11"/>
      <color theme="1"/>
      <name val="Arial"/>
      <family val="2"/>
    </font>
    <font>
      <sz val="8"/>
      <name val="Calibri"/>
      <family val="2"/>
      <scheme val="minor"/>
    </font>
    <font>
      <i/>
      <sz val="10"/>
      <color theme="1"/>
      <name val="Arial"/>
      <family val="2"/>
    </font>
    <font>
      <sz val="11"/>
      <color theme="1"/>
      <name val="Arial"/>
    </font>
  </fonts>
  <fills count="6">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FFFFFF"/>
        <bgColor indexed="64"/>
      </patternFill>
    </fill>
    <fill>
      <patternFill patternType="solid">
        <fgColor theme="4" tint="0.79998168889431442"/>
        <bgColor theme="4" tint="0.79998168889431442"/>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5">
    <xf numFmtId="0" fontId="0"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1" fillId="0" borderId="0"/>
    <xf numFmtId="0" fontId="2" fillId="0" borderId="0"/>
    <xf numFmtId="0" fontId="2" fillId="0" borderId="0"/>
    <xf numFmtId="0" fontId="4" fillId="0" borderId="0" applyNumberFormat="0" applyFill="0" applyBorder="0" applyAlignment="0" applyProtection="0">
      <alignment vertical="top"/>
      <protection locked="0"/>
    </xf>
    <xf numFmtId="0" fontId="2"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6"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27">
    <xf numFmtId="0" fontId="0" fillId="0" borderId="0" xfId="0"/>
    <xf numFmtId="14" fontId="7" fillId="0" borderId="1" xfId="8"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14" fontId="7" fillId="2" borderId="1" xfId="0" applyNumberFormat="1" applyFont="1" applyFill="1" applyBorder="1" applyAlignment="1">
      <alignment horizontal="center" vertical="center" wrapText="1"/>
    </xf>
    <xf numFmtId="14" fontId="7" fillId="2" borderId="1" xfId="8"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7" fillId="0" borderId="1" xfId="8" applyFont="1" applyBorder="1" applyAlignment="1">
      <alignment horizontal="center" vertical="center" wrapText="1"/>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8" applyFont="1" applyFill="1" applyBorder="1" applyAlignment="1">
      <alignment horizontal="center" vertical="center" wrapText="1"/>
    </xf>
    <xf numFmtId="0" fontId="8" fillId="0" borderId="1" xfId="0" applyFont="1" applyBorder="1" applyAlignment="1">
      <alignment horizontal="center" vertical="center"/>
    </xf>
    <xf numFmtId="0" fontId="7" fillId="0" borderId="1" xfId="0" applyFont="1" applyBorder="1" applyAlignment="1">
      <alignment horizontal="center" vertical="center" wrapText="1"/>
    </xf>
    <xf numFmtId="0" fontId="2" fillId="0" borderId="1" xfId="0" applyFont="1" applyBorder="1" applyAlignment="1">
      <alignment horizontal="center" vertical="center" wrapText="1"/>
    </xf>
    <xf numFmtId="14" fontId="2" fillId="0" borderId="1" xfId="7" applyNumberFormat="1" applyBorder="1" applyAlignment="1">
      <alignment horizontal="center" vertical="center" wrapText="1"/>
    </xf>
    <xf numFmtId="14" fontId="2" fillId="2" borderId="1" xfId="7" applyNumberFormat="1" applyFill="1" applyBorder="1" applyAlignment="1">
      <alignment horizontal="center" vertical="center" wrapText="1"/>
    </xf>
    <xf numFmtId="14" fontId="2" fillId="0" borderId="1" xfId="9" applyNumberFormat="1" applyFont="1" applyFill="1" applyBorder="1" applyAlignment="1" applyProtection="1">
      <alignment horizontal="center" vertical="center" wrapText="1"/>
    </xf>
    <xf numFmtId="14" fontId="2" fillId="0" borderId="1" xfId="10" applyNumberFormat="1" applyBorder="1" applyAlignment="1">
      <alignment horizontal="center" vertical="center" wrapText="1"/>
    </xf>
    <xf numFmtId="0" fontId="2" fillId="0" borderId="1" xfId="7" applyBorder="1" applyAlignment="1">
      <alignment horizontal="center" vertical="center" wrapText="1"/>
    </xf>
    <xf numFmtId="14" fontId="2" fillId="0" borderId="1" xfId="0" applyNumberFormat="1" applyFont="1" applyBorder="1" applyAlignment="1">
      <alignment horizontal="center" vertical="center" wrapText="1"/>
    </xf>
    <xf numFmtId="14" fontId="7" fillId="0" borderId="1" xfId="7" applyNumberFormat="1" applyFont="1" applyBorder="1" applyAlignment="1">
      <alignment horizontal="center" vertical="center" wrapText="1"/>
    </xf>
    <xf numFmtId="0" fontId="7" fillId="0" borderId="1" xfId="7" applyFont="1" applyBorder="1" applyAlignment="1">
      <alignment horizontal="center" vertical="center" wrapText="1"/>
    </xf>
    <xf numFmtId="14" fontId="7" fillId="0" borderId="1" xfId="10" applyNumberFormat="1" applyFont="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vertical="center" wrapText="1"/>
    </xf>
    <xf numFmtId="14"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7" fillId="2" borderId="1" xfId="7" applyFont="1" applyFill="1" applyBorder="1" applyAlignment="1">
      <alignment horizontal="center" vertical="center" wrapText="1"/>
    </xf>
    <xf numFmtId="14" fontId="7" fillId="0" borderId="1" xfId="9" applyNumberFormat="1" applyFont="1" applyFill="1" applyBorder="1" applyAlignment="1" applyProtection="1">
      <alignment horizontal="center" vertical="center" wrapText="1"/>
    </xf>
    <xf numFmtId="14" fontId="7" fillId="2" borderId="1" xfId="7" applyNumberFormat="1" applyFont="1" applyFill="1" applyBorder="1" applyAlignment="1">
      <alignment horizontal="center" vertical="center" wrapText="1"/>
    </xf>
    <xf numFmtId="14" fontId="7" fillId="2" borderId="1" xfId="1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0" borderId="0" xfId="2" applyAlignment="1">
      <alignment horizontal="center" vertical="center"/>
    </xf>
    <xf numFmtId="0" fontId="7" fillId="2" borderId="1" xfId="22" applyFont="1" applyFill="1" applyBorder="1" applyAlignment="1">
      <alignment horizontal="center" vertical="center" wrapText="1"/>
    </xf>
    <xf numFmtId="0" fontId="7" fillId="0" borderId="1" xfId="22" applyFont="1" applyFill="1" applyBorder="1" applyAlignment="1">
      <alignment horizontal="center" vertical="center" wrapText="1"/>
    </xf>
    <xf numFmtId="49" fontId="7" fillId="0" borderId="1" xfId="7" applyNumberFormat="1" applyFont="1" applyBorder="1" applyAlignment="1">
      <alignment horizontal="center" vertical="center" wrapText="1"/>
    </xf>
    <xf numFmtId="49" fontId="7" fillId="2" borderId="1" xfId="8" applyNumberFormat="1" applyFont="1" applyFill="1" applyBorder="1" applyAlignment="1">
      <alignment horizontal="center" vertical="center" wrapText="1"/>
    </xf>
    <xf numFmtId="0" fontId="7" fillId="2" borderId="1" xfId="9" applyFont="1" applyFill="1" applyBorder="1" applyAlignment="1" applyProtection="1">
      <alignment horizontal="center" vertical="center" wrapText="1"/>
    </xf>
    <xf numFmtId="0" fontId="7" fillId="0" borderId="1" xfId="9" applyFont="1" applyFill="1" applyBorder="1" applyAlignment="1" applyProtection="1">
      <alignment horizontal="center" vertical="center" wrapText="1"/>
    </xf>
    <xf numFmtId="0" fontId="2" fillId="2" borderId="1" xfId="7" applyFill="1" applyBorder="1" applyAlignment="1">
      <alignment horizontal="center" vertical="center" wrapText="1"/>
    </xf>
    <xf numFmtId="49" fontId="2" fillId="0" borderId="1" xfId="7" applyNumberFormat="1" applyBorder="1" applyAlignment="1">
      <alignment horizontal="center" vertical="center" wrapText="1"/>
    </xf>
    <xf numFmtId="0" fontId="2" fillId="0" borderId="1" xfId="9" applyFont="1" applyFill="1" applyBorder="1" applyAlignment="1" applyProtection="1">
      <alignment horizontal="center" vertical="center" wrapText="1"/>
    </xf>
    <xf numFmtId="49" fontId="7" fillId="0" borderId="1" xfId="8" applyNumberFormat="1" applyFont="1" applyBorder="1" applyAlignment="1">
      <alignment horizontal="center" vertical="center" wrapText="1"/>
    </xf>
    <xf numFmtId="0" fontId="2" fillId="0" borderId="1" xfId="22" applyFont="1" applyFill="1" applyBorder="1" applyAlignment="1">
      <alignment horizontal="center" vertical="center" wrapText="1"/>
    </xf>
    <xf numFmtId="0" fontId="8" fillId="0" borderId="1" xfId="7" applyFont="1" applyBorder="1" applyAlignment="1">
      <alignment horizontal="center" vertical="center" wrapText="1"/>
    </xf>
    <xf numFmtId="14" fontId="2" fillId="0" borderId="1" xfId="8" applyNumberFormat="1" applyBorder="1" applyAlignment="1">
      <alignment horizontal="center" vertical="center" wrapText="1"/>
    </xf>
    <xf numFmtId="0" fontId="7" fillId="3"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3" fillId="0" borderId="0" xfId="2"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12" fillId="0" borderId="0" xfId="0" applyFont="1" applyAlignment="1">
      <alignment horizontal="center" vertical="center"/>
    </xf>
    <xf numFmtId="0" fontId="2" fillId="0" borderId="1" xfId="2" applyBorder="1" applyAlignment="1">
      <alignment horizontal="center" vertical="center" wrapText="1"/>
    </xf>
    <xf numFmtId="14" fontId="7" fillId="0" borderId="11" xfId="0" applyNumberFormat="1" applyFont="1" applyBorder="1" applyAlignment="1">
      <alignment horizontal="center" vertical="center" wrapText="1"/>
    </xf>
    <xf numFmtId="0" fontId="7" fillId="0" borderId="11" xfId="0" applyFont="1" applyBorder="1" applyAlignment="1">
      <alignment horizontal="center" vertical="center" wrapText="1"/>
    </xf>
    <xf numFmtId="0" fontId="7" fillId="0" borderId="11" xfId="0" applyFont="1" applyBorder="1" applyAlignment="1">
      <alignment horizontal="left" vertical="center" wrapText="1"/>
    </xf>
    <xf numFmtId="0" fontId="7" fillId="0" borderId="0" xfId="0" applyFont="1" applyAlignment="1">
      <alignment vertical="center"/>
    </xf>
    <xf numFmtId="0" fontId="22" fillId="0" borderId="1" xfId="0" applyFont="1" applyBorder="1" applyAlignment="1">
      <alignment horizontal="center" vertical="center"/>
    </xf>
    <xf numFmtId="0" fontId="12" fillId="0" borderId="1" xfId="0" applyFont="1" applyBorder="1" applyAlignment="1">
      <alignment horizontal="center" vertical="center" wrapText="1"/>
    </xf>
    <xf numFmtId="0" fontId="18" fillId="3" borderId="1" xfId="0" applyFont="1" applyFill="1" applyBorder="1" applyAlignment="1">
      <alignment horizontal="center" vertical="center"/>
    </xf>
    <xf numFmtId="0" fontId="21" fillId="0" borderId="1" xfId="2" applyFont="1" applyBorder="1" applyAlignment="1">
      <alignment horizontal="center" vertical="center" wrapText="1"/>
    </xf>
    <xf numFmtId="0" fontId="22" fillId="0" borderId="8" xfId="0" applyFont="1" applyBorder="1" applyAlignment="1">
      <alignment horizontal="center" vertical="center" wrapText="1"/>
    </xf>
    <xf numFmtId="0" fontId="15" fillId="0" borderId="0" xfId="0" applyFont="1" applyAlignment="1">
      <alignment horizontal="center" vertical="center"/>
    </xf>
    <xf numFmtId="0" fontId="15" fillId="0" borderId="1" xfId="0" applyFont="1" applyBorder="1" applyAlignment="1">
      <alignment horizontal="center" vertical="center"/>
    </xf>
    <xf numFmtId="10" fontId="12" fillId="0" borderId="1" xfId="23" applyNumberFormat="1" applyFont="1" applyBorder="1" applyAlignment="1">
      <alignment horizontal="center" vertical="center" wrapText="1"/>
    </xf>
    <xf numFmtId="0" fontId="12" fillId="0" borderId="0" xfId="0" applyFont="1" applyAlignment="1">
      <alignment horizontal="center" vertical="center" wrapText="1"/>
    </xf>
    <xf numFmtId="10" fontId="22" fillId="0" borderId="1" xfId="23" applyNumberFormat="1" applyFont="1" applyFill="1" applyBorder="1" applyAlignment="1">
      <alignment horizontal="center" vertical="center" wrapText="1"/>
    </xf>
    <xf numFmtId="10" fontId="22" fillId="0" borderId="1" xfId="23" applyNumberFormat="1" applyFont="1" applyBorder="1" applyAlignment="1">
      <alignment horizontal="center" vertical="center" wrapText="1"/>
    </xf>
    <xf numFmtId="0" fontId="0" fillId="0" borderId="0" xfId="0" applyAlignment="1">
      <alignment wrapText="1"/>
    </xf>
    <xf numFmtId="0" fontId="15" fillId="0" borderId="1" xfId="0" applyFont="1" applyBorder="1" applyAlignment="1">
      <alignment horizontal="center" vertical="center" wrapText="1"/>
    </xf>
    <xf numFmtId="0" fontId="24" fillId="0" borderId="11" xfId="0" applyFont="1" applyBorder="1" applyAlignment="1">
      <alignment horizontal="center" vertical="center" wrapText="1"/>
    </xf>
    <xf numFmtId="44" fontId="7" fillId="0" borderId="0" xfId="24" applyFont="1" applyAlignment="1">
      <alignment horizontal="center" vertical="center"/>
    </xf>
    <xf numFmtId="0" fontId="22" fillId="0" borderId="1" xfId="0" applyFont="1" applyBorder="1" applyAlignment="1">
      <alignment horizontal="center" vertical="center" wrapText="1"/>
    </xf>
    <xf numFmtId="0" fontId="2" fillId="0" borderId="11" xfId="0" applyFont="1" applyBorder="1" applyAlignment="1">
      <alignment horizontal="center" vertical="center" wrapText="1"/>
    </xf>
    <xf numFmtId="0" fontId="10" fillId="0" borderId="1" xfId="0" applyFont="1" applyBorder="1" applyAlignment="1">
      <alignment horizontal="left" vertical="center" wrapText="1"/>
    </xf>
    <xf numFmtId="0" fontId="14" fillId="0" borderId="1" xfId="0" applyFont="1" applyBorder="1" applyAlignment="1">
      <alignment horizontal="left" vertical="center" wrapText="1"/>
    </xf>
    <xf numFmtId="0" fontId="2" fillId="0" borderId="1" xfId="0" applyFont="1" applyBorder="1" applyAlignment="1">
      <alignment horizontal="left" vertical="center" wrapText="1"/>
    </xf>
    <xf numFmtId="0" fontId="7" fillId="0" borderId="1" xfId="0" applyFont="1" applyBorder="1" applyAlignment="1">
      <alignment horizontal="left" vertical="center"/>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9" fontId="12" fillId="0" borderId="1" xfId="23" applyFont="1" applyBorder="1" applyAlignment="1">
      <alignment horizontal="center" vertical="center" wrapText="1"/>
    </xf>
    <xf numFmtId="0" fontId="12" fillId="0" borderId="1" xfId="0" pivotButton="1" applyFont="1" applyBorder="1" applyAlignment="1">
      <alignment horizontal="center" vertical="center" wrapText="1"/>
    </xf>
    <xf numFmtId="0" fontId="7" fillId="0" borderId="10" xfId="0" applyFont="1" applyBorder="1" applyAlignment="1">
      <alignment horizontal="center" vertical="center" wrapText="1"/>
    </xf>
    <xf numFmtId="0" fontId="8" fillId="0" borderId="8" xfId="0" applyFont="1" applyBorder="1" applyAlignment="1">
      <alignment horizontal="center" vertical="center" wrapText="1"/>
    </xf>
    <xf numFmtId="0" fontId="7" fillId="0" borderId="8" xfId="0" applyFont="1" applyBorder="1" applyAlignment="1">
      <alignment horizontal="center" vertical="center" wrapText="1"/>
    </xf>
    <xf numFmtId="0" fontId="7" fillId="3" borderId="12" xfId="0" applyFont="1" applyFill="1" applyBorder="1" applyAlignment="1">
      <alignment horizontal="center" vertical="center" wrapText="1"/>
    </xf>
    <xf numFmtId="0" fontId="25" fillId="0" borderId="0" xfId="0" applyFont="1" applyAlignment="1">
      <alignment horizontal="center" vertical="center" wrapText="1"/>
    </xf>
    <xf numFmtId="9" fontId="0" fillId="0" borderId="0" xfId="0" applyNumberFormat="1"/>
    <xf numFmtId="14" fontId="2" fillId="0" borderId="12" xfId="7" applyNumberFormat="1" applyBorder="1" applyAlignment="1">
      <alignment horizontal="center" vertical="center" wrapText="1"/>
    </xf>
    <xf numFmtId="0" fontId="8" fillId="0" borderId="12"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2" fillId="0" borderId="12" xfId="0" applyFont="1" applyBorder="1" applyAlignment="1">
      <alignment horizontal="center" vertical="center" wrapText="1"/>
    </xf>
    <xf numFmtId="0" fontId="7" fillId="0" borderId="12" xfId="0" applyFont="1" applyBorder="1" applyAlignment="1">
      <alignment horizontal="left" vertical="center" wrapText="1"/>
    </xf>
    <xf numFmtId="0" fontId="19" fillId="0" borderId="1" xfId="2" applyFont="1" applyBorder="1" applyAlignment="1">
      <alignment horizontal="center" vertical="center"/>
    </xf>
    <xf numFmtId="0" fontId="2" fillId="0" borderId="1" xfId="2" applyBorder="1" applyAlignment="1">
      <alignment horizontal="center" vertical="center" wrapText="1"/>
    </xf>
    <xf numFmtId="0" fontId="7" fillId="0" borderId="0" xfId="0" applyFont="1" applyAlignment="1">
      <alignment horizontal="center" vertical="center"/>
    </xf>
    <xf numFmtId="0" fontId="7" fillId="0" borderId="6" xfId="0" applyFont="1" applyBorder="1" applyAlignment="1">
      <alignment horizontal="center" vertical="center"/>
    </xf>
    <xf numFmtId="0" fontId="7" fillId="0" borderId="0" xfId="0" applyFont="1" applyAlignment="1">
      <alignment horizontal="right" vertical="top"/>
    </xf>
    <xf numFmtId="0" fontId="7" fillId="0" borderId="6" xfId="0" applyFont="1" applyBorder="1" applyAlignment="1">
      <alignment horizontal="right" vertical="top"/>
    </xf>
    <xf numFmtId="0" fontId="15" fillId="0" borderId="1" xfId="0" applyFont="1" applyBorder="1" applyAlignment="1">
      <alignment horizontal="center" vertical="center"/>
    </xf>
    <xf numFmtId="0" fontId="22" fillId="5" borderId="12" xfId="0" applyFont="1" applyFill="1" applyBorder="1" applyAlignment="1">
      <alignment horizontal="center" vertical="center" wrapText="1"/>
    </xf>
    <xf numFmtId="0" fontId="22" fillId="5" borderId="11" xfId="0" applyFont="1" applyFill="1" applyBorder="1" applyAlignment="1">
      <alignment horizontal="center" vertical="center" wrapText="1"/>
    </xf>
    <xf numFmtId="0" fontId="22" fillId="5" borderId="1" xfId="0" applyFont="1" applyFill="1" applyBorder="1" applyAlignment="1">
      <alignment horizontal="center" vertical="center" wrapText="1"/>
    </xf>
    <xf numFmtId="10" fontId="22" fillId="0" borderId="1" xfId="0" applyNumberFormat="1" applyFont="1" applyBorder="1" applyAlignment="1">
      <alignment horizontal="center" vertical="center"/>
    </xf>
    <xf numFmtId="0" fontId="22" fillId="0" borderId="1" xfId="0" applyFont="1" applyBorder="1" applyAlignment="1">
      <alignment horizontal="center" vertical="center"/>
    </xf>
    <xf numFmtId="0" fontId="12" fillId="0" borderId="1" xfId="0" applyFont="1" applyBorder="1" applyAlignment="1">
      <alignment horizontal="center" vertical="center" wrapText="1"/>
    </xf>
    <xf numFmtId="0" fontId="20" fillId="0" borderId="1" xfId="2" applyFont="1" applyBorder="1" applyAlignment="1">
      <alignment horizontal="center" vertical="center"/>
    </xf>
    <xf numFmtId="0" fontId="18" fillId="3" borderId="1" xfId="0" applyFont="1" applyFill="1" applyBorder="1" applyAlignment="1">
      <alignment horizontal="center" vertical="center"/>
    </xf>
    <xf numFmtId="0" fontId="21" fillId="0" borderId="1" xfId="2" applyFont="1" applyBorder="1" applyAlignment="1">
      <alignment horizontal="center" vertical="center" wrapText="1"/>
    </xf>
    <xf numFmtId="0" fontId="13" fillId="0" borderId="1" xfId="22" applyFont="1" applyBorder="1" applyAlignment="1" applyProtection="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6" fillId="0" borderId="8" xfId="22" applyBorder="1" applyAlignment="1" applyProtection="1">
      <alignment horizontal="center" vertical="center" wrapText="1"/>
    </xf>
    <xf numFmtId="0" fontId="6" fillId="0" borderId="9" xfId="22" applyBorder="1" applyAlignment="1" applyProtection="1">
      <alignment horizontal="center" vertical="center" wrapText="1"/>
    </xf>
    <xf numFmtId="0" fontId="6" fillId="0" borderId="10" xfId="22" applyBorder="1" applyAlignment="1" applyProtection="1">
      <alignment horizontal="center" vertical="center" wrapText="1"/>
    </xf>
    <xf numFmtId="0" fontId="3" fillId="0" borderId="8" xfId="2" applyFont="1" applyBorder="1" applyAlignment="1">
      <alignment horizontal="right" vertical="top"/>
    </xf>
    <xf numFmtId="0" fontId="3" fillId="0" borderId="9" xfId="2" applyFont="1" applyBorder="1" applyAlignment="1">
      <alignment horizontal="right" vertical="top"/>
    </xf>
    <xf numFmtId="0" fontId="3" fillId="0" borderId="10" xfId="2" applyFont="1" applyBorder="1" applyAlignment="1">
      <alignment horizontal="right" vertical="top"/>
    </xf>
  </cellXfs>
  <cellStyles count="25">
    <cellStyle name="Hipervínculo" xfId="22" builtinId="8"/>
    <cellStyle name="Hipervínculo 2" xfId="9" xr:uid="{38DC4A10-F991-42AC-9331-AF2FA3D9E4D6}"/>
    <cellStyle name="Millares [0] 2" xfId="16" xr:uid="{C00FEC39-76A6-4E7C-8A05-A20898627B20}"/>
    <cellStyle name="Millares 2" xfId="15" xr:uid="{8415BF1B-D009-4DC6-9C06-0CBA6E929A91}"/>
    <cellStyle name="Millares 3" xfId="13" xr:uid="{CB59A5E9-DD1F-4AE1-9DD1-7F2350322563}"/>
    <cellStyle name="Millares 4" xfId="17" xr:uid="{0FD40A0B-8ACD-4A96-B262-BF9EAF642A4D}"/>
    <cellStyle name="Millares 5" xfId="18" xr:uid="{14C8B74D-9D90-42EB-8D84-A0AB0D4C05BA}"/>
    <cellStyle name="Millares 6" xfId="19" xr:uid="{2D2AE7F3-A1B6-4F14-BE56-28BD31B23261}"/>
    <cellStyle name="Millares 7" xfId="20" xr:uid="{5838B81C-40B1-4B47-B476-6BA4EC52EED0}"/>
    <cellStyle name="Millares 8" xfId="21" xr:uid="{D72AD4BE-1C3A-4509-B661-8901D633AFE0}"/>
    <cellStyle name="Moneda" xfId="24" builtinId="4"/>
    <cellStyle name="Moneda 2" xfId="14" xr:uid="{A4C6EAEA-A761-46A9-B029-48DFD4F3F9AA}"/>
    <cellStyle name="Normal" xfId="0" builtinId="0"/>
    <cellStyle name="Normal 10" xfId="2" xr:uid="{70FFA84C-BCC3-4DDA-85A3-5EAB74D6360E}"/>
    <cellStyle name="Normal 2" xfId="10" xr:uid="{7BE693A1-C478-4114-9CF8-27F06CB61748}"/>
    <cellStyle name="Normal 3" xfId="7" xr:uid="{29B79608-826F-4AAF-855F-0AD7ADD8CE72}"/>
    <cellStyle name="Normal 3 2" xfId="8" xr:uid="{95F6903C-EDB4-4C0D-B998-5066879B5FBD}"/>
    <cellStyle name="Normal 4" xfId="11" xr:uid="{35EBC1A2-3A6E-43E5-88A9-B0CBEFAE49B1}"/>
    <cellStyle name="Normal 5" xfId="3" xr:uid="{BD6A10A0-7ED0-40AA-8E7F-E1C2F559F9C3}"/>
    <cellStyle name="Normal 6" xfId="6" xr:uid="{42D466FE-0135-463D-AD9C-192F20170643}"/>
    <cellStyle name="Normal 7" xfId="4" xr:uid="{5B212902-7F6E-447A-A831-855CF1D337BD}"/>
    <cellStyle name="Normal 8" xfId="1" xr:uid="{C2D289B5-8E81-4E93-8D93-C9392C9B5212}"/>
    <cellStyle name="Porcentaje" xfId="23" builtinId="5"/>
    <cellStyle name="Porcentaje 2" xfId="12" xr:uid="{88D1F565-1A15-4122-979E-6CF88861E60B}"/>
    <cellStyle name="Porcentaje 3" xfId="5" xr:uid="{B8691C72-2D80-451A-A279-0B9DA492B3F8}"/>
  </cellStyles>
  <dxfs count="98">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alignment wrapText="1"/>
    </dxf>
    <dxf>
      <alignment wrapText="1"/>
    </dxf>
    <dxf>
      <alignment wrapText="1"/>
    </dxf>
    <dxf>
      <alignment wrapText="1"/>
    </dxf>
    <dxf>
      <alignment wrapText="1"/>
    </dxf>
    <dxf>
      <alignment wrapText="1"/>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right style="thin">
          <color indexed="64"/>
        </right>
      </border>
    </dxf>
    <dxf>
      <border>
        <right style="thin">
          <color indexed="64"/>
        </right>
      </border>
    </dxf>
    <dxf>
      <border>
        <right style="thin">
          <color indexed="64"/>
        </right>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0"/>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0"/>
        <color theme="1"/>
        <name val="Arial"/>
        <family val="2"/>
        <scheme val="none"/>
      </font>
      <alignment horizontal="center" vertical="center" textRotation="0" wrapText="1" indent="0" justifyLastLine="0" shrinkToFit="0" readingOrder="0"/>
    </dxf>
    <dxf>
      <font>
        <strike val="0"/>
        <outline val="0"/>
        <shadow val="0"/>
        <vertAlign val="baseline"/>
        <sz val="1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0"/>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0"/>
        <color rgb="FF00000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0"/>
        <color auto="1"/>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0"/>
        <name val="Arial"/>
        <family val="2"/>
        <scheme val="none"/>
      </font>
      <fill>
        <patternFill patternType="none">
          <fgColor rgb="FF000000"/>
          <bgColor auto="1"/>
        </patternFill>
      </fill>
      <alignment horizontal="center" vertical="center" textRotation="0" wrapText="1" indent="0" justifyLastLine="0" shrinkToFit="0" readingOrder="0"/>
    </dxf>
    <dxf>
      <font>
        <strike val="0"/>
        <outline val="0"/>
        <shadow val="0"/>
        <vertAlign val="baseline"/>
        <sz val="10"/>
        <name val="Arial"/>
        <family val="2"/>
        <scheme val="none"/>
      </font>
      <fill>
        <patternFill patternType="solid">
          <fgColor indexed="64"/>
          <bgColor theme="4" tint="-0.249977111117893"/>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13" Type="http://schemas.openxmlformats.org/officeDocument/2006/relationships/calcChain" Target="calcChain.xml"/><Relationship Id="rId3" Type="http://schemas.openxmlformats.org/officeDocument/2006/relationships/worksheet" Target="worksheets/sheet3.xml"/><Relationship Id="rId7" Type="http://schemas.microsoft.com/office/2007/relationships/slicerCache" Target="slicerCaches/slicerCache2.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sharedStrings" Target="sharedStrings.xml"/><Relationship Id="rId5" Type="http://schemas.openxmlformats.org/officeDocument/2006/relationships/pivotCacheDefinition" Target="pivotCache/pivotCacheDefinition1.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CO" b="1"/>
              <a:t>% CUMPLIMIENTO POR TEMÁTICAS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9521477168598004E-2"/>
          <c:y val="0.15530709600477044"/>
          <c:w val="0.90159764401231512"/>
          <c:h val="0.5102810605740471"/>
        </c:manualLayout>
      </c:layout>
      <c:barChart>
        <c:barDir val="col"/>
        <c:grouping val="clustered"/>
        <c:varyColors val="0"/>
        <c:ser>
          <c:idx val="0"/>
          <c:order val="0"/>
          <c:tx>
            <c:strRef>
              <c:f>'INDICADOR CUMPLIMIENTO'!$I$4</c:f>
              <c:strCache>
                <c:ptCount val="1"/>
                <c:pt idx="0">
                  <c:v>% CUMPLE</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CUMPLIMIENTO'!$H$5:$H$18</c:f>
              <c:strCache>
                <c:ptCount val="14"/>
                <c:pt idx="1">
                  <c:v>AGUA </c:v>
                </c:pt>
                <c:pt idx="2">
                  <c:v>AIRE </c:v>
                </c:pt>
                <c:pt idx="3">
                  <c:v>BIODIVERSIDAD FAUNA Y FLORA </c:v>
                </c:pt>
                <c:pt idx="4">
                  <c:v>CAMBIO CLIMÁTICO</c:v>
                </c:pt>
                <c:pt idx="5">
                  <c:v>CULTURA Y COMUNIDADES </c:v>
                </c:pt>
                <c:pt idx="6">
                  <c:v>ENERGÍA </c:v>
                </c:pt>
                <c:pt idx="7">
                  <c:v>GESTIÓN DEL RIESGO </c:v>
                </c:pt>
                <c:pt idx="8">
                  <c:v>RESIDUOS</c:v>
                </c:pt>
                <c:pt idx="9">
                  <c:v>SUELO </c:v>
                </c:pt>
                <c:pt idx="10">
                  <c:v>SUSTANCIAS QUÍMICAS </c:v>
                </c:pt>
                <c:pt idx="11">
                  <c:v>TRANSVERSALES</c:v>
                </c:pt>
                <c:pt idx="12">
                  <c:v>TRIBUTARIO </c:v>
                </c:pt>
                <c:pt idx="13">
                  <c:v>SISTEMAS DE INFORMACIÓN GEOGRÁFICA</c:v>
                </c:pt>
              </c:strCache>
            </c:strRef>
          </c:cat>
          <c:val>
            <c:numRef>
              <c:f>'INDICADOR CUMPLIMIENTO'!$I$5:$I$18</c:f>
              <c:numCache>
                <c:formatCode>0%</c:formatCode>
                <c:ptCount val="14"/>
                <c:pt idx="1">
                  <c:v>0.97560975609756095</c:v>
                </c:pt>
                <c:pt idx="2">
                  <c:v>1</c:v>
                </c:pt>
                <c:pt idx="3">
                  <c:v>0.9285714285714286</c:v>
                </c:pt>
                <c:pt idx="4">
                  <c:v>0.90909090909090906</c:v>
                </c:pt>
                <c:pt idx="5">
                  <c:v>1</c:v>
                </c:pt>
                <c:pt idx="6">
                  <c:v>0.87804878048780488</c:v>
                </c:pt>
                <c:pt idx="7">
                  <c:v>0.90909090909090906</c:v>
                </c:pt>
                <c:pt idx="8">
                  <c:v>0.83333333333333337</c:v>
                </c:pt>
                <c:pt idx="9">
                  <c:v>0.66666666666666663</c:v>
                </c:pt>
                <c:pt idx="10">
                  <c:v>1</c:v>
                </c:pt>
                <c:pt idx="11">
                  <c:v>0.96923076923076923</c:v>
                </c:pt>
                <c:pt idx="12">
                  <c:v>0.94736842105263153</c:v>
                </c:pt>
                <c:pt idx="13">
                  <c:v>0.83333333333333337</c:v>
                </c:pt>
              </c:numCache>
            </c:numRef>
          </c:val>
          <c:extLst>
            <c:ext xmlns:c16="http://schemas.microsoft.com/office/drawing/2014/chart" uri="{C3380CC4-5D6E-409C-BE32-E72D297353CC}">
              <c16:uniqueId val="{00000000-28AF-494F-AED5-F4006D42F81A}"/>
            </c:ext>
          </c:extLst>
        </c:ser>
        <c:ser>
          <c:idx val="1"/>
          <c:order val="1"/>
          <c:tx>
            <c:strRef>
              <c:f>'INDICADOR CUMPLIMIENTO'!$J$4</c:f>
              <c:strCache>
                <c:ptCount val="1"/>
                <c:pt idx="0">
                  <c:v>% EN PROCESO</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CUMPLIMIENTO'!$H$5:$H$18</c:f>
              <c:strCache>
                <c:ptCount val="14"/>
                <c:pt idx="1">
                  <c:v>AGUA </c:v>
                </c:pt>
                <c:pt idx="2">
                  <c:v>AIRE </c:v>
                </c:pt>
                <c:pt idx="3">
                  <c:v>BIODIVERSIDAD FAUNA Y FLORA </c:v>
                </c:pt>
                <c:pt idx="4">
                  <c:v>CAMBIO CLIMÁTICO</c:v>
                </c:pt>
                <c:pt idx="5">
                  <c:v>CULTURA Y COMUNIDADES </c:v>
                </c:pt>
                <c:pt idx="6">
                  <c:v>ENERGÍA </c:v>
                </c:pt>
                <c:pt idx="7">
                  <c:v>GESTIÓN DEL RIESGO </c:v>
                </c:pt>
                <c:pt idx="8">
                  <c:v>RESIDUOS</c:v>
                </c:pt>
                <c:pt idx="9">
                  <c:v>SUELO </c:v>
                </c:pt>
                <c:pt idx="10">
                  <c:v>SUSTANCIAS QUÍMICAS </c:v>
                </c:pt>
                <c:pt idx="11">
                  <c:v>TRANSVERSALES</c:v>
                </c:pt>
                <c:pt idx="12">
                  <c:v>TRIBUTARIO </c:v>
                </c:pt>
                <c:pt idx="13">
                  <c:v>SISTEMAS DE INFORMACIÓN GEOGRÁFICA</c:v>
                </c:pt>
              </c:strCache>
            </c:strRef>
          </c:cat>
          <c:val>
            <c:numRef>
              <c:f>'INDICADOR CUMPLIMIENTO'!$J$5:$J$18</c:f>
              <c:numCache>
                <c:formatCode>0%</c:formatCode>
                <c:ptCount val="14"/>
                <c:pt idx="1">
                  <c:v>0</c:v>
                </c:pt>
                <c:pt idx="2">
                  <c:v>0</c:v>
                </c:pt>
                <c:pt idx="3">
                  <c:v>2.8571428571428571E-2</c:v>
                </c:pt>
                <c:pt idx="4">
                  <c:v>1.8181818181818181E-2</c:v>
                </c:pt>
                <c:pt idx="5">
                  <c:v>0</c:v>
                </c:pt>
                <c:pt idx="6">
                  <c:v>0</c:v>
                </c:pt>
                <c:pt idx="7">
                  <c:v>0</c:v>
                </c:pt>
                <c:pt idx="8">
                  <c:v>3.3333333333333333E-2</c:v>
                </c:pt>
                <c:pt idx="9">
                  <c:v>0</c:v>
                </c:pt>
                <c:pt idx="10">
                  <c:v>0</c:v>
                </c:pt>
                <c:pt idx="11">
                  <c:v>1.5384615384615385E-2</c:v>
                </c:pt>
                <c:pt idx="12">
                  <c:v>0</c:v>
                </c:pt>
                <c:pt idx="13">
                  <c:v>0</c:v>
                </c:pt>
              </c:numCache>
            </c:numRef>
          </c:val>
          <c:extLst>
            <c:ext xmlns:c16="http://schemas.microsoft.com/office/drawing/2014/chart" uri="{C3380CC4-5D6E-409C-BE32-E72D297353CC}">
              <c16:uniqueId val="{00000001-28AF-494F-AED5-F4006D42F81A}"/>
            </c:ext>
          </c:extLst>
        </c:ser>
        <c:ser>
          <c:idx val="2"/>
          <c:order val="2"/>
          <c:tx>
            <c:strRef>
              <c:f>'INDICADOR CUMPLIMIENTO'!$K$4</c:f>
              <c:strCache>
                <c:ptCount val="1"/>
                <c:pt idx="0">
                  <c:v>NO APLICA (DEROGADA)</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CUMPLIMIENTO'!$H$5:$H$18</c:f>
              <c:strCache>
                <c:ptCount val="14"/>
                <c:pt idx="1">
                  <c:v>AGUA </c:v>
                </c:pt>
                <c:pt idx="2">
                  <c:v>AIRE </c:v>
                </c:pt>
                <c:pt idx="3">
                  <c:v>BIODIVERSIDAD FAUNA Y FLORA </c:v>
                </c:pt>
                <c:pt idx="4">
                  <c:v>CAMBIO CLIMÁTICO</c:v>
                </c:pt>
                <c:pt idx="5">
                  <c:v>CULTURA Y COMUNIDADES </c:v>
                </c:pt>
                <c:pt idx="6">
                  <c:v>ENERGÍA </c:v>
                </c:pt>
                <c:pt idx="7">
                  <c:v>GESTIÓN DEL RIESGO </c:v>
                </c:pt>
                <c:pt idx="8">
                  <c:v>RESIDUOS</c:v>
                </c:pt>
                <c:pt idx="9">
                  <c:v>SUELO </c:v>
                </c:pt>
                <c:pt idx="10">
                  <c:v>SUSTANCIAS QUÍMICAS </c:v>
                </c:pt>
                <c:pt idx="11">
                  <c:v>TRANSVERSALES</c:v>
                </c:pt>
                <c:pt idx="12">
                  <c:v>TRIBUTARIO </c:v>
                </c:pt>
                <c:pt idx="13">
                  <c:v>SISTEMAS DE INFORMACIÓN GEOGRÁFICA</c:v>
                </c:pt>
              </c:strCache>
            </c:strRef>
          </c:cat>
          <c:val>
            <c:numRef>
              <c:f>'INDICADOR CUMPLIMIENTO'!$K$5:$K$18</c:f>
              <c:numCache>
                <c:formatCode>0%</c:formatCode>
                <c:ptCount val="14"/>
                <c:pt idx="1">
                  <c:v>2.4390243902439025E-2</c:v>
                </c:pt>
                <c:pt idx="2">
                  <c:v>0</c:v>
                </c:pt>
                <c:pt idx="3">
                  <c:v>4.2857142857142858E-2</c:v>
                </c:pt>
                <c:pt idx="4">
                  <c:v>7.2727272727272724E-2</c:v>
                </c:pt>
                <c:pt idx="5">
                  <c:v>0</c:v>
                </c:pt>
                <c:pt idx="6">
                  <c:v>0.12195121951219512</c:v>
                </c:pt>
                <c:pt idx="7">
                  <c:v>9.0909090909090912E-2</c:v>
                </c:pt>
                <c:pt idx="8">
                  <c:v>0.13333333333333333</c:v>
                </c:pt>
                <c:pt idx="9">
                  <c:v>0.33333333333333331</c:v>
                </c:pt>
                <c:pt idx="10">
                  <c:v>0</c:v>
                </c:pt>
                <c:pt idx="11">
                  <c:v>1.5384615384615385E-2</c:v>
                </c:pt>
                <c:pt idx="12">
                  <c:v>5.2631578947368418E-2</c:v>
                </c:pt>
                <c:pt idx="13">
                  <c:v>0.16666666666666666</c:v>
                </c:pt>
              </c:numCache>
            </c:numRef>
          </c:val>
          <c:extLst>
            <c:ext xmlns:c16="http://schemas.microsoft.com/office/drawing/2014/chart" uri="{C3380CC4-5D6E-409C-BE32-E72D297353CC}">
              <c16:uniqueId val="{00000000-2D5F-4A7F-9798-3AF136F0CE3E}"/>
            </c:ext>
          </c:extLst>
        </c:ser>
        <c:dLbls>
          <c:dLblPos val="outEnd"/>
          <c:showLegendKey val="0"/>
          <c:showVal val="1"/>
          <c:showCatName val="0"/>
          <c:showSerName val="0"/>
          <c:showPercent val="0"/>
          <c:showBubbleSize val="0"/>
        </c:dLbls>
        <c:gapWidth val="219"/>
        <c:overlap val="-27"/>
        <c:axId val="1491415871"/>
        <c:axId val="886052959"/>
      </c:barChart>
      <c:catAx>
        <c:axId val="14914158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86052959"/>
        <c:crosses val="autoZero"/>
        <c:auto val="1"/>
        <c:lblAlgn val="ctr"/>
        <c:lblOffset val="100"/>
        <c:noMultiLvlLbl val="0"/>
      </c:catAx>
      <c:valAx>
        <c:axId val="886052959"/>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491415871"/>
        <c:crosses val="autoZero"/>
        <c:crossBetween val="between"/>
      </c:valAx>
      <c:spPr>
        <a:noFill/>
        <a:ln>
          <a:noFill/>
        </a:ln>
        <a:effectLst/>
      </c:spPr>
    </c:plotArea>
    <c:legend>
      <c:legendPos val="b"/>
      <c:layout>
        <c:manualLayout>
          <c:xMode val="edge"/>
          <c:yMode val="edge"/>
          <c:x val="0.38344807825901267"/>
          <c:y val="0.95083850904775513"/>
          <c:w val="0.39951298902597804"/>
          <c:h val="2.797426564773326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7</xdr:col>
      <xdr:colOff>58418</xdr:colOff>
      <xdr:row>4</xdr:row>
      <xdr:rowOff>85669</xdr:rowOff>
    </xdr:from>
    <xdr:to>
      <xdr:col>11</xdr:col>
      <xdr:colOff>706756</xdr:colOff>
      <xdr:row>10</xdr:row>
      <xdr:rowOff>78583</xdr:rowOff>
    </xdr:to>
    <mc:AlternateContent xmlns:mc="http://schemas.openxmlformats.org/markup-compatibility/2006" xmlns:sle15="http://schemas.microsoft.com/office/drawing/2012/slicer">
      <mc:Choice Requires="sle15">
        <xdr:graphicFrame macro="">
          <xdr:nvGraphicFramePr>
            <xdr:cNvPr id="4" name="Clase de norma 4">
              <a:extLst>
                <a:ext uri="{FF2B5EF4-FFF2-40B4-BE49-F238E27FC236}">
                  <a16:creationId xmlns:a16="http://schemas.microsoft.com/office/drawing/2014/main" id="{445AA18D-BCE9-4925-864C-4EED41712186}"/>
                </a:ext>
              </a:extLst>
            </xdr:cNvPr>
            <xdr:cNvGraphicFramePr/>
          </xdr:nvGraphicFramePr>
          <xdr:xfrm>
            <a:off x="0" y="0"/>
            <a:ext cx="0" cy="0"/>
          </xdr:xfrm>
          <a:graphic>
            <a:graphicData uri="http://schemas.microsoft.com/office/drawing/2010/slicer">
              <sle:slicer xmlns:sle="http://schemas.microsoft.com/office/drawing/2010/slicer" name="Clase de norma 4"/>
            </a:graphicData>
          </a:graphic>
        </xdr:graphicFrame>
      </mc:Choice>
      <mc:Fallback xmlns="">
        <xdr:sp macro="" textlink="">
          <xdr:nvSpPr>
            <xdr:cNvPr id="0" name=""/>
            <xdr:cNvSpPr>
              <a:spLocks noTextEdit="1"/>
            </xdr:cNvSpPr>
          </xdr:nvSpPr>
          <xdr:spPr>
            <a:xfrm>
              <a:off x="11222671" y="1211683"/>
              <a:ext cx="5958525" cy="998119"/>
            </a:xfrm>
            <a:prstGeom prst="rect">
              <a:avLst/>
            </a:prstGeom>
            <a:solidFill>
              <a:prstClr val="white"/>
            </a:solidFill>
            <a:ln w="1">
              <a:solidFill>
                <a:prstClr val="green"/>
              </a:solidFill>
            </a:ln>
          </xdr:spPr>
          <xdr:txBody>
            <a:bodyPr vertOverflow="clip" horzOverflow="clip"/>
            <a:lstStyle/>
            <a:p>
              <a:r>
                <a:rPr lang="es-CO"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twoCellAnchor editAs="absolute">
    <xdr:from>
      <xdr:col>0</xdr:col>
      <xdr:colOff>96097</xdr:colOff>
      <xdr:row>4</xdr:row>
      <xdr:rowOff>56833</xdr:rowOff>
    </xdr:from>
    <xdr:to>
      <xdr:col>3</xdr:col>
      <xdr:colOff>237967</xdr:colOff>
      <xdr:row>13</xdr:row>
      <xdr:rowOff>55987</xdr:rowOff>
    </xdr:to>
    <mc:AlternateContent xmlns:mc="http://schemas.openxmlformats.org/markup-compatibility/2006" xmlns:sle15="http://schemas.microsoft.com/office/drawing/2012/slicer">
      <mc:Choice Requires="sle15">
        <xdr:graphicFrame macro="">
          <xdr:nvGraphicFramePr>
            <xdr:cNvPr id="6" name="AÑO">
              <a:extLst>
                <a:ext uri="{FF2B5EF4-FFF2-40B4-BE49-F238E27FC236}">
                  <a16:creationId xmlns:a16="http://schemas.microsoft.com/office/drawing/2014/main" id="{A72E49DF-4D7A-4129-B64C-A819BA147977}"/>
                </a:ext>
              </a:extLst>
            </xdr:cNvPr>
            <xdr:cNvGraphicFramePr/>
          </xdr:nvGraphicFramePr>
          <xdr:xfrm>
            <a:off x="0" y="0"/>
            <a:ext cx="0" cy="0"/>
          </xdr:xfrm>
          <a:graphic>
            <a:graphicData uri="http://schemas.microsoft.com/office/drawing/2010/slicer">
              <sle:slicer xmlns:sle="http://schemas.microsoft.com/office/drawing/2010/slicer" name="AÑO"/>
            </a:graphicData>
          </a:graphic>
        </xdr:graphicFrame>
      </mc:Choice>
      <mc:Fallback xmlns="">
        <xdr:sp macro="" textlink="">
          <xdr:nvSpPr>
            <xdr:cNvPr id="0" name=""/>
            <xdr:cNvSpPr>
              <a:spLocks noTextEdit="1"/>
            </xdr:cNvSpPr>
          </xdr:nvSpPr>
          <xdr:spPr>
            <a:xfrm>
              <a:off x="82762" y="1213168"/>
              <a:ext cx="3973460" cy="1542204"/>
            </a:xfrm>
            <a:prstGeom prst="rect">
              <a:avLst/>
            </a:prstGeom>
            <a:solidFill>
              <a:prstClr val="white"/>
            </a:solidFill>
            <a:ln w="1">
              <a:solidFill>
                <a:prstClr val="green"/>
              </a:solidFill>
            </a:ln>
          </xdr:spPr>
          <xdr:txBody>
            <a:bodyPr vertOverflow="clip" horzOverflow="clip"/>
            <a:lstStyle/>
            <a:p>
              <a:r>
                <a:rPr lang="es-CO"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twoCellAnchor>
    <xdr:from>
      <xdr:col>0</xdr:col>
      <xdr:colOff>476249</xdr:colOff>
      <xdr:row>0</xdr:row>
      <xdr:rowOff>23812</xdr:rowOff>
    </xdr:from>
    <xdr:to>
      <xdr:col>1</xdr:col>
      <xdr:colOff>666750</xdr:colOff>
      <xdr:row>1</xdr:row>
      <xdr:rowOff>388938</xdr:rowOff>
    </xdr:to>
    <xdr:pic>
      <xdr:nvPicPr>
        <xdr:cNvPr id="5" name="2 Imagen">
          <a:extLst>
            <a:ext uri="{FF2B5EF4-FFF2-40B4-BE49-F238E27FC236}">
              <a16:creationId xmlns:a16="http://schemas.microsoft.com/office/drawing/2014/main" id="{F1DD0C74-BCB8-4138-BE9D-17E2A2C5AF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49" y="23812"/>
          <a:ext cx="1262064" cy="730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3</xdr:col>
      <xdr:colOff>285749</xdr:colOff>
      <xdr:row>4</xdr:row>
      <xdr:rowOff>56198</xdr:rowOff>
    </xdr:from>
    <xdr:to>
      <xdr:col>7</xdr:col>
      <xdr:colOff>2381</xdr:colOff>
      <xdr:row>13</xdr:row>
      <xdr:rowOff>60008</xdr:rowOff>
    </xdr:to>
    <mc:AlternateContent xmlns:mc="http://schemas.openxmlformats.org/markup-compatibility/2006" xmlns:sle15="http://schemas.microsoft.com/office/drawing/2012/slicer">
      <mc:Choice Requires="sle15">
        <xdr:graphicFrame macro="">
          <xdr:nvGraphicFramePr>
            <xdr:cNvPr id="2" name="TEMÁTICA 1">
              <a:extLst>
                <a:ext uri="{FF2B5EF4-FFF2-40B4-BE49-F238E27FC236}">
                  <a16:creationId xmlns:a16="http://schemas.microsoft.com/office/drawing/2014/main" id="{455FDFD1-91E0-8D29-E535-7B063F9BE29C}"/>
                </a:ext>
              </a:extLst>
            </xdr:cNvPr>
            <xdr:cNvGraphicFramePr/>
          </xdr:nvGraphicFramePr>
          <xdr:xfrm>
            <a:off x="0" y="0"/>
            <a:ext cx="0" cy="0"/>
          </xdr:xfrm>
          <a:graphic>
            <a:graphicData uri="http://schemas.microsoft.com/office/drawing/2010/slicer">
              <sle:slicer xmlns:sle="http://schemas.microsoft.com/office/drawing/2010/slicer" name="TEMÁTICA 1"/>
            </a:graphicData>
          </a:graphic>
        </xdr:graphicFrame>
      </mc:Choice>
      <mc:Fallback xmlns="">
        <xdr:sp macro="" textlink="">
          <xdr:nvSpPr>
            <xdr:cNvPr id="0" name=""/>
            <xdr:cNvSpPr>
              <a:spLocks noTextEdit="1"/>
            </xdr:cNvSpPr>
          </xdr:nvSpPr>
          <xdr:spPr>
            <a:xfrm>
              <a:off x="4116916" y="1188615"/>
              <a:ext cx="7400132" cy="1527810"/>
            </a:xfrm>
            <a:prstGeom prst="rect">
              <a:avLst/>
            </a:prstGeom>
            <a:solidFill>
              <a:prstClr val="white"/>
            </a:solidFill>
            <a:ln w="1">
              <a:solidFill>
                <a:prstClr val="green"/>
              </a:solidFill>
            </a:ln>
          </xdr:spPr>
          <xdr:txBody>
            <a:bodyPr vertOverflow="clip" horzOverflow="clip"/>
            <a:lstStyle/>
            <a:p>
              <a:r>
                <a:rPr lang="es-CO"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0</xdr:col>
      <xdr:colOff>647700</xdr:colOff>
      <xdr:row>0</xdr:row>
      <xdr:rowOff>97971</xdr:rowOff>
    </xdr:from>
    <xdr:to>
      <xdr:col>1</xdr:col>
      <xdr:colOff>1132115</xdr:colOff>
      <xdr:row>0</xdr:row>
      <xdr:rowOff>922356</xdr:rowOff>
    </xdr:to>
    <xdr:pic>
      <xdr:nvPicPr>
        <xdr:cNvPr id="3" name="2 Imagen">
          <a:extLst>
            <a:ext uri="{FF2B5EF4-FFF2-40B4-BE49-F238E27FC236}">
              <a16:creationId xmlns:a16="http://schemas.microsoft.com/office/drawing/2014/main" id="{B5FA519D-3FE6-4276-9F47-82FF400DBD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97971"/>
          <a:ext cx="1279072" cy="824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668654</xdr:colOff>
      <xdr:row>2</xdr:row>
      <xdr:rowOff>114301</xdr:rowOff>
    </xdr:from>
    <xdr:to>
      <xdr:col>25</xdr:col>
      <xdr:colOff>66674</xdr:colOff>
      <xdr:row>31</xdr:row>
      <xdr:rowOff>47626</xdr:rowOff>
    </xdr:to>
    <xdr:graphicFrame macro="">
      <xdr:nvGraphicFramePr>
        <xdr:cNvPr id="6" name="Gráfico 5">
          <a:extLst>
            <a:ext uri="{FF2B5EF4-FFF2-40B4-BE49-F238E27FC236}">
              <a16:creationId xmlns:a16="http://schemas.microsoft.com/office/drawing/2014/main" id="{395CE76B-DFB3-F81A-5A63-54CEDE7A461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241301</xdr:colOff>
      <xdr:row>0</xdr:row>
      <xdr:rowOff>38100</xdr:rowOff>
    </xdr:from>
    <xdr:to>
      <xdr:col>1</xdr:col>
      <xdr:colOff>469901</xdr:colOff>
      <xdr:row>3</xdr:row>
      <xdr:rowOff>133476</xdr:rowOff>
    </xdr:to>
    <xdr:pic>
      <xdr:nvPicPr>
        <xdr:cNvPr id="3" name="2 Imagen">
          <a:extLst>
            <a:ext uri="{FF2B5EF4-FFF2-40B4-BE49-F238E27FC236}">
              <a16:creationId xmlns:a16="http://schemas.microsoft.com/office/drawing/2014/main" id="{BA7B28B6-5E00-49AB-8D78-84F7F0F007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1301" y="38100"/>
          <a:ext cx="1022350" cy="552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CAMILO ANDRES LANDAZABAL RIVERA" id="{834AF779-2DFE-42F2-9D06-49B61FA10D10}" userId="S::CAMILO.ANDRES.LANDAZABAL@essa.com.co::37b5a833-b693-4fe5-b2eb-32b0ae76ebc0"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AMILO ANDRES LANDAZABAL RIVERA" refreshedDate="46155.478540393517" createdVersion="7" refreshedVersion="8" minRefreshableVersion="3" recordCount="410" xr:uid="{528305AE-63E8-4D06-A5BF-4EA4A1347166}">
  <cacheSource type="worksheet">
    <worksheetSource name="Tabla1346"/>
  </cacheSource>
  <cacheFields count="13">
    <cacheField name="FECHA DE EMISIÓN" numFmtId="14">
      <sharedItems containsSemiMixedTypes="0" containsNonDate="0" containsDate="1" containsString="0" minDate="1953-09-01T00:00:00" maxDate="2026-04-17T00:00:00"/>
    </cacheField>
    <cacheField name="CLASE DE NORMA" numFmtId="0">
      <sharedItems/>
    </cacheField>
    <cacheField name="N° DE LA NORMA" numFmtId="0">
      <sharedItems containsBlank="1" containsMixedTypes="1" containsNumber="1" containsInteger="1" minValue="83" maxValue="40358"/>
    </cacheField>
    <cacheField name="AÑO" numFmtId="0">
      <sharedItems containsMixedTypes="1" containsNumber="1" containsInteger="1" minValue="1953" maxValue="2026"/>
    </cacheField>
    <cacheField name="EMISOR" numFmtId="0">
      <sharedItems/>
    </cacheField>
    <cacheField name="TEMÁTICA" numFmtId="0">
      <sharedItems containsBlank="1" count="33">
        <s v="BIODIVERSIDAD FAUNA Y FLORA"/>
        <s v="TRANSVERSALES"/>
        <s v="CAMBIO CLIMÁTICO"/>
        <s v="BIODIVERSIDAD FAUNA Y FLORA "/>
        <s v="RESIDUOS"/>
        <s v="TRIBUTARIO "/>
        <s v="AGUA "/>
        <s v="CULTURA Y COMUNIDADES "/>
        <s v="RESIDUOS "/>
        <s v="ENERGÍA "/>
        <s v="SUSTANCIAS QUÍMICAS "/>
        <s v="SISTEMAS DE INFORMACIÓN GEOGRÁFICA"/>
        <s v="GESTIÓN DEL RIESGO "/>
        <s v="SUELO "/>
        <s v="AIRE "/>
        <m u="1"/>
        <s v="CAMBIO CLIMÁTICO " u="1"/>
        <s v="SUSTANCIAS QUÍMICAS" u="1"/>
        <s v="NORMA TRANSVERSAL" u="1"/>
        <s v="PARTICIPACIÓN CIUDADANA" u="1"/>
        <s v="ENERGÍA" u="1"/>
        <s v="BIODIVERSIDAD" u="1"/>
        <s v="CARTOGRAFÍA AMBIENTAL" u="1"/>
        <s v="EMERGENCIAS" u="1"/>
        <s v="RECURSO HÍDRICO" u="1"/>
        <s v="RECURSO SUELO" u="1"/>
        <s v="SANCIONES AMBIENTALES" u="1"/>
        <s v="SUELO" u="1"/>
        <s v="GENERAL" u="1"/>
        <s v="AIRE" u="1"/>
        <s v="FAUNA" u="1"/>
        <s v="FORESTAL" u="1"/>
        <s v="AGUA" u="1"/>
      </sharedItems>
    </cacheField>
    <cacheField name="DESCRIPCIÓN" numFmtId="0">
      <sharedItems longText="1"/>
    </cacheField>
    <cacheField name="ARTÍCULOS APLICABLES" numFmtId="0">
      <sharedItems containsMixedTypes="1" containsNumber="1" containsInteger="1" minValue="1" maxValue="1" longText="1"/>
    </cacheField>
    <cacheField name="ESTADO DE LA NORMA" numFmtId="0">
      <sharedItems containsBlank="1" count="5">
        <s v="VIGENTE"/>
        <s v="MODIFICADA"/>
        <s v="DEROGADA"/>
        <s v="COMPILADA"/>
        <m u="1"/>
      </sharedItems>
    </cacheField>
    <cacheField name="ESTADO DE CUMPLIMIENTO " numFmtId="0">
      <sharedItems containsBlank="1" count="5">
        <s v="EN PROCESO"/>
        <s v="CUMPLE"/>
        <s v="NO APLICA (DEROGADA)"/>
        <m u="1"/>
        <s v="NO CUMPLE" u="1"/>
      </sharedItems>
    </cacheField>
    <cacheField name="PLAN DE MEJORA" numFmtId="0">
      <sharedItems containsBlank="1"/>
    </cacheField>
    <cacheField name="EVIDENCIA DE CUMPLIMIENTO Y/O ANEXOS" numFmtId="0">
      <sharedItems containsBlank="1" longText="1"/>
    </cacheField>
    <cacheField name="OBSERVACIONES" numFmtId="0">
      <sharedItems containsBlank="1" longText="1"/>
    </cacheField>
  </cacheFields>
  <extLst>
    <ext xmlns:x14="http://schemas.microsoft.com/office/spreadsheetml/2009/9/main" uri="{725AE2AE-9491-48be-B2B4-4EB974FC3084}">
      <x14:pivotCacheDefinition pivotCacheId="92445745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10">
  <r>
    <d v="2026-04-16T00:00:00"/>
    <s v="Resolución"/>
    <n v="358"/>
    <n v="2026"/>
    <s v="Ministerio de Ambiente y Desarrollo Sostenible"/>
    <x v="0"/>
    <s v="“Por medio de la cual se modifica el parágrafo 1° del artículo 6° de la Resolución número 1491 del 17 de octubre de 2025 y se dictan otras disposiciones"/>
    <s v="Todo"/>
    <x v="0"/>
    <x v="0"/>
    <s v="N/A"/>
    <s v="Comunicaciones y consultas a las autoridades ambientales respecto a las áreas disponibles"/>
    <s v="Esta Resolución amplía en 12 meses el plazo para que municipios y distritos delimiten las Áreas de Vida, modificando la Resolución 1491 de 2025. Esta norma busca dar seguridad jurídica a la obligatoriedad de siembras establecida por la Ley 2173 de 2021."/>
  </r>
  <r>
    <d v="2026-04-07T00:00:00"/>
    <s v="Resolución"/>
    <n v="305"/>
    <n v="2026"/>
    <s v="Ministerio de Ambiente y Desarrollo Sostenible"/>
    <x v="0"/>
    <s v="Por la cual se adopta la actualización del Manual para la compensación del medio biótico y de la sustracción de áreas de reserva forestal, y se toman otras determinaciones"/>
    <s v="Todo"/>
    <x v="0"/>
    <x v="1"/>
    <s v="N/A"/>
    <s v="Procesos nuevos de Licenciamiento Ambiental, Planes de Manejo Ambiental, Estudios de Impacto Ambiental, Informes de Cumplimiento Ambiental."/>
    <m/>
  </r>
  <r>
    <d v="2026-02-05T00:00:00"/>
    <s v="Resolución"/>
    <n v="83"/>
    <n v="2026"/>
    <s v="Ministerio de Ambiente y Desarrollo Sostenible"/>
    <x v="0"/>
    <s v="Por medio de la cual se unifican las actividades de bajo impacto ambiental y que generan beneficio social al interior de las áreas de reserva forestal, sin sustracción previa, y se adoptan otras determinaciones"/>
    <s v="Todos, en particular el artículo 2  (numeral 5, 10, 21, 23 y 28)"/>
    <x v="0"/>
    <x v="1"/>
    <s v="N/A"/>
    <s v="Previa notificación a las autoridades ambientales respecto a las actividades desarrolladas en estas áreas."/>
    <m/>
  </r>
  <r>
    <d v="2025-10-17T00:00:00"/>
    <s v="Resolución"/>
    <n v="1491"/>
    <n v="2025"/>
    <s v="Ministerio de Ambiente y Desarrollo Sostenible"/>
    <x v="0"/>
    <s v="Por medio de la cual se reglamenta la Ley 2173 del 30 de diciembre de 2021 y se dictan otras disposiciones"/>
    <s v="Todo"/>
    <x v="1"/>
    <x v="0"/>
    <s v="N/A"/>
    <s v="Comunicaciones y consultas a las autoridades ambientales respecto a las áreas disponibles"/>
    <s v="Se encuentra en proceso de cumplimiento dado que, el primer paso es la definición de las áreas de vida por parte de los entes territoriales y autoridades ambientales, para lo cual, estas entidades tienen un plazo de 12 meses, a partir de 17 abril de 2026, es decir, has el 17 de febrero de 2027. Lo anterior, en conformidad con la modificación que tuvo esta Resolución a través de la Resolución 358 del 16 de abril de 2026.  Hasta tanto no se cuenten con dichos lineamientos, las empresas no podrán dar cumplimiento a la norma."/>
  </r>
  <r>
    <d v="2025-07-21T00:00:00"/>
    <s v="Sentencia"/>
    <s v="SEGUNDA INSTANCIA"/>
    <n v="2025"/>
    <s v="Congreso de Colombia "/>
    <x v="0"/>
    <s v="Declarar al Páramo de Santurbán, ubicado en Santander y Norte de Santander, sujeto de derechos a la protección, conservación, mantenimiento y restauración parte del Estado y demás comunidades que lo habitan y dependen de sus servicios ambientales"/>
    <s v="Todo"/>
    <x v="0"/>
    <x v="1"/>
    <s v="N/A"/>
    <s v="Manual de criterios ambientales para la contratación"/>
    <m/>
  </r>
  <r>
    <d v="2025-08-20T00:00:00"/>
    <s v="Resolución"/>
    <n v="40358"/>
    <n v="2025"/>
    <s v="Ministerio de Minas y Energía"/>
    <x v="1"/>
    <s v="Por la cual se expiden lineamientos para facilitar la coexistencia de proyectos ante eventuales casos de superposiciones parciales o totales entre proyectos del Sector Minero-Energético"/>
    <s v="4, 5 6"/>
    <x v="0"/>
    <x v="1"/>
    <s v="N/A"/>
    <s v="Solicitudes, evaluación y/o celebración de Acuerdos de coexistencia de proyectos con terceros."/>
    <m/>
  </r>
  <r>
    <d v="2025-07-11T00:00:00"/>
    <s v="Sentencia"/>
    <s v="C-280"/>
    <n v="2024"/>
    <s v="Corte Constitucional de la República de Colombia"/>
    <x v="2"/>
    <s v="Incorporación del cambio climático en los estudios de impacto ambiental, principios de prevención y precaución ambiental, planificación y regulación estatal ambiental."/>
    <s v="Todo"/>
    <x v="0"/>
    <x v="1"/>
    <s v="N/A"/>
    <s v="Especificaciones técnicas  contractuales proyectos licenciados nuevos._x000a_Estudios de impacto ambiental."/>
    <s v="Estudios de impactos ambientales a partir del 1 de agosto de 2025. _x000a__x000a_El los pliegos de procesos contractuales que se están diseñando para proyectos nuevos se está incluyendo el requisito del componente de cambio climático para los Estudios de Impacto Ambiental (EIA)."/>
  </r>
  <r>
    <d v="2025-07-10T00:00:00"/>
    <s v="Ley"/>
    <n v="2476"/>
    <n v="2025"/>
    <s v="Congreso de Colombia "/>
    <x v="2"/>
    <s v="Por medio del cual se fortalece la adaptación al cambio climático y la gestión del riesgo en Colombia a través de ciudades y centros urbanos verdes, biodiversos y resilientes (ley de ciudades verdes)."/>
    <s v="10, 14, 20"/>
    <x v="0"/>
    <x v="1"/>
    <s v="N/A"/>
    <s v="Iniciativas y/o proyectos ambientales en ciudades y centros urbanos, actividades de poda y mantenimiento de zonas verdes."/>
    <m/>
  </r>
  <r>
    <d v="2025-07-09T00:00:00"/>
    <s v="Ley"/>
    <n v="2474"/>
    <n v="2025"/>
    <s v="Congreso de Colombia "/>
    <x v="3"/>
    <s v="Mediante la cual se modifica la Ley 1523 de 2012, reconociendo e incluyendo a los animales dentro de la política de gestión de riesgos de desastre y se dictan otras disposiciones"/>
    <s v="3, 6"/>
    <x v="0"/>
    <x v="0"/>
    <s v="N/A"/>
    <s v="Pendiente por definir."/>
    <s v="Nota: Esta norma se encuentra pendiente de evaluación. Si bien se realizan acciones ante el avistamiento de fauna con el fin de mitigar su afectación en nuestros centros de trabajo y se cuenta con el Manual para el Manejo de Fauna, estas acciones no se encuentran enmarcadas dentro de escenarios de riesgos y desastres. Se validarán los instrumentos de riesgos y desastres de la empresa para verificar si dichos instrumentos incorporan estas acciones a fin de establecer el soporte de cumplimiento aplicable para esta norma."/>
  </r>
  <r>
    <d v="2025-06-17T00:00:00"/>
    <s v="Resolución"/>
    <n v="799"/>
    <n v="2025"/>
    <s v="Ministerio de Ambiente y Desarrollo Sostenible"/>
    <x v="4"/>
    <s v="Por la cual se reglamentan los Sistemas de Recolección y Gestión de las Baterías Usadas Plomo Ácido (BUPA) y se dictan otras disposiciones"/>
    <s v="1, 2, 3, 6, 17"/>
    <x v="0"/>
    <x v="1"/>
    <s v="N/A"/>
    <s v="Soporte y/o certificado a gestores ambientales autorizados para la disposición final de baterías de plomo ácido."/>
    <m/>
  </r>
  <r>
    <d v="2025-02-21T00:00:00"/>
    <s v="Resolución"/>
    <n v="174"/>
    <n v="2025"/>
    <s v="Ministerio de Ambiente y Desarrollo Sostenible"/>
    <x v="3"/>
    <s v="Por la cual se establecen directrices técnicas para la estimación del valor del incentivo de Pagos por Servicios Ambientales en sistemas productivos en las áreas y ecosistemas estratégicos y se adopta la Herramienta de Identificación de Criterios Socioambientales (HICSA) para la estimación del valor del incentivo Pagos por Servicios Ambientales"/>
    <s v="Todo"/>
    <x v="0"/>
    <x v="1"/>
    <s v="N/A"/>
    <s v="Instructivo para la implementación de incentivo forestal por conservación para el préstamo de predios a título gratuito por parte de terceros."/>
    <m/>
  </r>
  <r>
    <d v="2025-02-07T00:00:00"/>
    <s v="Resolución"/>
    <n v="135"/>
    <n v="2025"/>
    <s v="Unidad de Planeación Minero Energética UPME"/>
    <x v="5"/>
    <s v="Por la cual se establecen los requisitos, el procedimiento y las tarifas a cobrar para evaluar las solicitudes y emitir los certificados que permitan acceder a los incentivos tributarios de la Ley 1715 de 2014"/>
    <s v="Todo"/>
    <x v="0"/>
    <x v="1"/>
    <s v="N/A"/>
    <s v="Reporte de inversiones ambientales voluntarias para la obtención de beneficios tributarios (compra de plántulas, PSA voluntario) "/>
    <m/>
  </r>
  <r>
    <d v="2024-12-26T00:00:00"/>
    <s v="Resolución"/>
    <n v="1198"/>
    <n v="2024"/>
    <s v="Ministerio de Ambiente y Desarrollo Sostenible"/>
    <x v="2"/>
    <s v="Por la cual se actualiza el factor de emisión del Sistema Interconectado Nacional del año 2023 para inventarios de emisiones de Gases de Efecto Invernadero (GEI) y proyectos de mitigación de GEI"/>
    <s v="Todo"/>
    <x v="0"/>
    <x v="1"/>
    <s v="N/A"/>
    <s v="Informe de inventario de emisiones GEI de ESSA"/>
    <m/>
  </r>
  <r>
    <d v="2024-12-23T00:00:00"/>
    <s v="Decreto"/>
    <n v="1553"/>
    <n v="2024"/>
    <s v="Ministerio de Ambiente y Desarrollo Sostenible"/>
    <x v="6"/>
    <s v="Por el cual se sustituye el Capítulo 7 del Título 9 de la Parte 2 del Libro 2, del Decreto número 1076 de 2015, Decreto Único Reglamentario del Sector Ambiente y Desarrollo Sostenible, en lo relacionado con la tasa retributiva por la utilización directa e indirecta del agua como receptor de los vertimientos puntuales y se dictan otras disposiciones"/>
    <s v="Todo, particularmente artículo 1"/>
    <x v="0"/>
    <x v="1"/>
    <s v="N/A"/>
    <s v="Permiso de vertimientos vigente _x000a_Informe de caracterización de vertimientos_x000a_Constancia de pago de tasa retributiva_x000a_Formato de autodeclaración de vertimiento diligenciado"/>
    <m/>
  </r>
  <r>
    <d v="2024-12-18T00:00:00"/>
    <s v="Resolución"/>
    <n v="1005"/>
    <n v="2024"/>
    <s v="Comisión de Regulación de Agua Potable y Saneamiento Básico "/>
    <x v="5"/>
    <s v="Por la cual se establecen medidas relativas al uso racional y eficiente del agua en eventos de escasez por efecto de fenómenos naturales y condiciones de variabilidad climática, se subroga el Libro 2, Parte 7, Título 5 de la Resolución CRA 943 de 2021 y se dictan otras disposiciones"/>
    <s v="2.7.5.1.1., 2.7.5.1.2, 2.7.5.2.1,  2.6.5.2.5., 2.7.5.2.6."/>
    <x v="0"/>
    <x v="1"/>
    <s v="N/A"/>
    <s v="Plan empresarial para la gestión del recurso hídrico y la biodiversidad_x000a_Comuniquémonos"/>
    <m/>
  </r>
  <r>
    <d v="2024-12-11T00:00:00"/>
    <s v="Resolución"/>
    <n v="1705"/>
    <n v="2024"/>
    <s v="Ministerio de Ambiente y Desarrollo Sostenible"/>
    <x v="3"/>
    <s v="Por la cual se adoptan los términos de referencia para la elaboración del estudio técnico que sustenta la solicitud de sustracción de áreas de reserva forestal del orden nacional y regional, para el desarrollo de actividades declaradas por Ley de utilidad pública o interés social, y se dictan otras determinaciones"/>
    <s v="Todo"/>
    <x v="0"/>
    <x v="1"/>
    <s v="N/A"/>
    <s v="Licencias y permisos ambientales_x000a_Informes de cumplimiento ambiental (ICA)_x000a_Seguimiento MRISK_x000a_Solicitudes ante la autoridad ambiental"/>
    <m/>
  </r>
  <r>
    <d v="2024-11-05T00:00:00"/>
    <s v="Circular"/>
    <n v="40036"/>
    <n v="2024"/>
    <s v="Ministerio de Minas y Energía"/>
    <x v="6"/>
    <s v="Buenas prácticas para el ahorro de energía"/>
    <s v="Todo"/>
    <x v="0"/>
    <x v="1"/>
    <s v="N/A"/>
    <s v="MGAGA002 - Manual de criterios ambientales para contratación_x000a_Conceptos ambientales_x000a_Campañas y/o notas de difusión (comuniquémonos, correos, mailings, boletines, redes sociales de ESSA)."/>
    <m/>
  </r>
  <r>
    <d v="2024-08-28T00:00:00"/>
    <s v="Sentencia"/>
    <s v="C-359/24"/>
    <n v="2024"/>
    <s v="Corte Constitucional de la República de Colombia"/>
    <x v="7"/>
    <s v="“La Corte declaró constitucional el Acuerdo Regional sobre el Acceso a la Información, la Participación pública y el Acceso a la Justicia en asuntos ambientales en América Latina y el Caribe, y exequible su Ley aprobatoria 2273 de 2022”. "/>
    <s v="Todo"/>
    <x v="0"/>
    <x v="1"/>
    <s v="N/A"/>
    <s v="Informe de sostenibilidad de ESSA y Grupo EPM"/>
    <m/>
  </r>
  <r>
    <d v="2024-07-25T00:00:00"/>
    <s v="Ley"/>
    <n v="2387"/>
    <n v="2024"/>
    <s v="Congreso de Colombia "/>
    <x v="5"/>
    <s v="Por medio del cual se modifica el Procedimiento Sancionatorio Ambiental, Ley 1333 de 2009, con el propósito de otorgar herramientas efectivas para prevenir y sancionar a los Infractores y se dictan otras disposiciones"/>
    <s v="Todo"/>
    <x v="0"/>
    <x v="1"/>
    <s v="N/A"/>
    <s v="Licencias y permisos ambientales_x000a_ Informes de cumplimiento ambiental_x000a_Seguimiento al cumplimiento de compromisos ambientales mediante la herramienta MRISK_x000a_Seguimiento a sancionatorios ambientales por parte del Área de Asuntos Legales y Secretaría General de ESSA."/>
    <m/>
  </r>
  <r>
    <d v="2024-06-24T00:00:00"/>
    <s v="Resolución"/>
    <n v="803"/>
    <n v="2024"/>
    <s v="Ministerio de Ambiente y Desarrollo Sostenible"/>
    <x v="8"/>
    <s v="Por la cual se desarrollan parcialmente las disposiciones de la Ley 2232 de 2022, sobre la reducción gradual de la producción y consumo de ciertos productos plásticos de un solo uso, el artículo 2.2.7C.7 del Decreto 1076 de 2015 que establece medidas tendientes a la reducción gradual de la producción y consumo de ciertos plásticos de un solo y se adoptan otras disposiciones"/>
    <s v="Artículos 2 y 25"/>
    <x v="0"/>
    <x v="0"/>
    <s v="N/A"/>
    <s v="MGAGA002 - Manual de criterios ambientales para contratación_x000a_ Conceptos ambientales_x000a_Campañas y/o notas de difusión (comuniquémonos, correos, mailings, boletines)_x000a_CW330209 - Compensaciones obligatorias mediante pagos por servicios ambientales"/>
    <s v="Señales boletín regulatorio EPM (trimestre abril a junio 2024) - RIC Gestión Regulatoria Ambiental:_x000a__x000a_•_x0009_La Resolución 0803 del 2024, en su Artículo 25, desarrolla las medidas administrativas para la reducción gradual de productos plásticos de un solo uso en entidades públicas, entre las que se encuentran el establecimiento de objetivos, metas e indicadores de reducción gradual, mecanismos para el control y seguimiento de compras, estrategia de divulgación y promoción al interior de la entidad, campañas de difusión y cronograma de implementación. Grupo EPM deberá cumplir con esta reglamentación._x000a_•_x0009_Las entidades públicas deberán incluir en sus planes de compra lo establecido para la reducción de las compras públicas de plásticos de un solo un solo uso, a partir del 7 de Julio de 2024. Así mismo internamente tener en cuenta que por norma se requiere reducir el uso de plásticos de un solo uso en las actividades diarias de sus dependencias y en especial si éstas se realizan en áreas protegidas._x000a__x000a_Nota: Desde Gestión Ambiental, se debe definir la estrategia adecuada para divulgar esta norma al proceso de Compras y a nivel de empresa, y evaluar la posibilidad de que esta directriz se tome como política a nivel de ESSA._x000a__x000a_Desde el CRW 189375 &quot;compensaciones obligatorias mediante pagos por servicios ambientales&quot;, se incorpora esta norma para cumplimiento por parte del contratista por contemplar actividades de talleres ambientales y entrega de refrigerios en estos espacios que se desarrollarán dentro de un área de reserva forestal protectora._x000a__x000a_Como mejora, se está trabajando en la actualización del MGAGA002- Manual de criterios ambientales para contratación que se pasará a llamarse Manual de medidas ambientales para la contratación, que permitirá la alineación y cumplimiento de la norma en cuanto a la reducción de consumos de plásticos de un solo uso._x000a_"/>
  </r>
  <r>
    <d v="2024-04-15T00:00:00"/>
    <s v="Resolución"/>
    <n v="418"/>
    <n v="2024"/>
    <s v="Ministerio de Ambiente y Desarrollo Sostenible"/>
    <x v="2"/>
    <s v="Por la cual se reglamenta parcialmente el Artículo 175 de la Ley 1753 de 2015 modificado por el Artículo 230 de la Ley 2294 de 2023, en relación con la definición de la administración del Registro Nacional de Reducción de las Emisiones y Remociones de Gases de Efecto Invernadero y se dictan otras disposiciones"/>
    <s v="Artículo 5"/>
    <x v="0"/>
    <x v="0"/>
    <s v="N/A"/>
    <s v="Plan de Reducción de Emisiones de Gases de Efecto Invernadero (GEI)._x000a_Hoja de ruta cambio climático._x000a_ Iniciativas ambientales de ESSA."/>
    <s v="En el acta de actualización de matriz legal No. 2 del año 2023, se definió que la Ley 2294 del 19 de mayo de 2023 aplicaba a ESSA particularmente en los artículos 230, 135, 237 y 239._x000a__x000a_En la presente resolución, se reglamenta parcialmente el artículo 175 de la Ley 1753 del 2015 el cual fue modificado por el artículo 230 de la Ley 2294 del 2023, por lo anterior, el artículo 5 “registro de las iniciativas de mitigación de GEI” de la Resolución 418 de 2024, a ESSA “APLICA y APLICA A FUTURO”  debido al direccionamiento empresarial y la meta de carbono neutralidad a 2028._x000a__x000a_Desde Gestión Ambiental ESSA, nos encontramos en proceso de capacitación en temas de carbono neutralidad y cambio climático. Además, estamos desarrollando los “Planes de Reducción de Emisiones de Gases de Efecto Invernadero”, que proporcionarán directrices para definir iniciativas orientadas a la mitigación y reducción de GEI. Estas iniciativas, una vez implementadas, podrán ser registradas en el RENARE."/>
  </r>
  <r>
    <d v="2024-04-11T00:00:00"/>
    <s v="Sentencia"/>
    <s v="C-117/24"/>
    <n v="2024"/>
    <s v="Corte Constitucional de la República de Colombia"/>
    <x v="7"/>
    <s v="Declara inexequibles los artículos 135 (tasa de protección y manejo de bienes arqueológicos) y 169 (modificación de la tasa para la recuperación de los costos de los servicios prestados por la dirección nacional de derechos de autor) de la Ley 2294 de 2023, Plan Nacional de Desarrollo 2022 -2026 por desconocer el principio de unidad de materia."/>
    <s v="A partir de página 15"/>
    <x v="0"/>
    <x v="1"/>
    <s v="N/A"/>
    <s v="Estudios de impacto ambiental_x000a_ Planes de manejo ambiental."/>
    <m/>
  </r>
  <r>
    <d v="2023-12-22T00:00:00"/>
    <s v="Decreto"/>
    <n v="2192"/>
    <n v="2023"/>
    <s v="Unidad de Planeación Minero Energética"/>
    <x v="8"/>
    <s v="“Por el cual se adiciona el Decreto 1076 de 2015, Único Reglamentario del Sector Ambiente y Desarrollo Sostenible, en desarrollo de lo dispuesto en la Ley 2232 de 2022, que establece medidas tendientes a la reducción gradual de la producción y consumo de ciertos productos plásticos de un solo uso y se dictan otras disposiciones” "/>
    <s v="2.2.7C.1, 2.2.7C.2 y 2.2.7C.3."/>
    <x v="0"/>
    <x v="1"/>
    <s v="N/A"/>
    <s v="Anexo técnico CRW189375."/>
    <s v="Se incluye el requisito del cumplimiento del Decreto 2192 del 2023 y Ley 2232 de 2022 en las especificaciones técnicas del CRW189375."/>
  </r>
  <r>
    <d v="2023-12-12T00:00:00"/>
    <s v="Resolución"/>
    <n v="1383"/>
    <n v="2023"/>
    <s v="Ministerio de Ambiente y Desarrollo Sostenible"/>
    <x v="2"/>
    <s v="Por la cual se reglamenta el funcionamiento y la administración del Sistema Nacional de Información sobre Cambio Climático (SNICC), en el marco del Sistema de Información Ambiental para Colombia (SIAC) y se definen reglas y procesos para la articulación con los sistemas que tengan similares propósitos y gestionen información relacionada con el seguimiento a la gestión del cambio climático ”."/>
    <s v="2, 3, 4 numeral 4, 12."/>
    <x v="0"/>
    <x v="1"/>
    <s v="N/A"/>
    <s v="Informe de sostenibilidad ESSA y de Grupo EPM. "/>
    <s v="Se considera aplicable, como responsable de la información aportada en el Informe de Sostenibilidad de ESSA y Grupo EPM, para la recolección de datos por parte del Sistema Nacional de Información sobre Cambio Climático (SNICC), así mismo, aplica desde el futuro reporte de estos datos ante en el RETC del RUA."/>
  </r>
  <r>
    <d v="2023-08-28T00:00:00"/>
    <s v="Resolución"/>
    <n v="839"/>
    <n v="2023"/>
    <s v="Ministerio de Ambiente y Desarrollo Sostenible"/>
    <x v="1"/>
    <s v="“Por la cual se sustituye la Resolución 0941 de 2009 en lo relacionado con el subsistema de información sobre Uso de recursos Naturales Renovables - SIUR y el registro único Ambiental - RUA se adoptan el protocolo para el monitoreo y seguimiento del SIUR para los sectores productivos y el Registro de Emisiones y Transferencia de contaminantes – RETC y se toman otras determinaciones”."/>
    <s v="Todo. Particularmente los artículos 10°, 15°, 16° y 17°."/>
    <x v="0"/>
    <x v="1"/>
    <s v="N/A"/>
    <s v="Oficios de solicitud de inscripción RUA - RETC._x000a_Soporte de reporte RUA- RETC."/>
    <s v="Se realizaron las solicitudes de inscripción de los centros de trabajo aplicables. A la espera de realizar el primer reporte en 2026-1."/>
  </r>
  <r>
    <d v="2023-07-07T00:00:00"/>
    <s v="Resolución"/>
    <n v="504"/>
    <n v="2023"/>
    <s v="Unidad de Planeación Minero Energética"/>
    <x v="9"/>
    <s v="&quot;Por la cual se modifica el Anexo 2 de la Resolución UPME número 000319 de 2022 - Lista de bienes y servicios GEE para acciones o medidas de Gestión Eficiente de Energía (GEE) actualizada con ocasión a la adopción del PAI-PROURE 2022-2030.” "/>
    <n v="1"/>
    <x v="2"/>
    <x v="2"/>
    <s v="N/A"/>
    <s v="Anexo técnico contrato alumbrado navideño _x000a__x000a_Manual de Criterios Ambientales para la Contratación. "/>
    <s v="No implica un incumplimiento, ya que esta resolución se considera en los anexos técnicos del contrato de alumbrado navideño. Sin embargo, se coloca en proceso de cumplimiento como mejora continua, dado que se alineará el cumplimiento de esta norma desde el Manual de Criterios Ambientales para la Contratación. "/>
  </r>
  <r>
    <d v="2023-05-29T00:00:00"/>
    <s v="Resolución"/>
    <s v="040-2312-6660 "/>
    <n v="2023"/>
    <s v="CORANTIOQUIA"/>
    <x v="3"/>
    <s v="“Por medio de la cual se adopta e implementa el modelo de esquema de conectividades ecosistémicas en la jurisdicción de la Corporación Autónoma Regional del Centro de Antioquia - CORANTIOQUIA”."/>
    <s v="Todo."/>
    <x v="0"/>
    <x v="1"/>
    <s v="N/A"/>
    <s v="Plan de compensación ambiental del proyecto “Construcción de una línea doble circuito con tensión de 115 kV Termobarranca - El Cóndor”, bajo la resolución en mención."/>
    <m/>
  </r>
  <r>
    <d v="2023-05-19T00:00:00"/>
    <s v="Ley"/>
    <n v="2294"/>
    <n v="2023"/>
    <s v="Congreso de la República de Colombia"/>
    <x v="1"/>
    <s v="Por el cual se expide el Plan Nacional de Desarrollo 2022- 2026 “Colombia Potencia Mundial de la Vida”."/>
    <s v="Art. 230, Art. 135, Art. 237, Art. 239."/>
    <x v="0"/>
    <x v="0"/>
    <s v="N/A"/>
    <s v="Plan de Reducción de Emisiones de Gases de Efecto Invernadero (GEI)._x000a_Hoja de ruta cambio climático._x000a_Estudios de impacto ambiental._x000a_Licenciamiento ambiental._x000a_Iniciativas ambientales de ESSA._x000a__x000a_"/>
    <s v="En cuanto al Art. 230 &quot;Registro Nacional de reducción de las emisiones y remoción de fases de efecto invernadero&quot; es de carácter voluntario, sin embargo, podrá aplicar a ESSA, dependiendo de la metodología que se opte para dar cumplimiento a su meta de Grupo EPM de ser Carbono Neutro a 2028. Desde Gestión Ambiental ESSA, nos encontramos en proceso de capacitación en temas de carbono neutralidad y cambio climático. Además, estamos desarrollando los “Planes de Reducción de Emisiones de Gases de Efecto Invernadero”, que proporcionarán directrices para definir iniciativas orientadas a la mitigación y reducción de GEI. Estas iniciativas, una vez implementadas, podrán ser registradas en el RENARE._x000a__x000a_Art. 237 &quot;auditorías energéticas edificios de las administraciones públicas&quot; aún está sujeto a reglamentación._x000a__x000a_Art. 239 &quot;proyectos de asociaciones público-privadas para el desarrollo social, económico, productivo y sostenible del pais&quot; No es obligatorio, sin embargo, representa oportunidad de proyectos de protección ambiental, reducción de la biodiversidad y la lucha contra el cambio climático, lo cual podría vincularse a los proyectos ambientales que se vienen desarrollando desde ESSA. Dicho artículo se encuentra en reglamentación."/>
  </r>
  <r>
    <d v="2022-11-11T00:00:00"/>
    <s v="Circular"/>
    <s v="20221001_x000a_0000177"/>
    <n v="2022"/>
    <s v="Ministerio del Transporte"/>
    <x v="10"/>
    <s v="Lineamientos para la implementación del Sistema Globalmente Armonizado de clasificación y etiquetado de productos químicos – SGA, en operación de transporte. "/>
    <s v="Todo"/>
    <x v="0"/>
    <x v="1"/>
    <s v="N/A"/>
    <s v="Inspecciones ambientales a vehículos._x000a_MTHSO019 - Manual para el manejo de sustancias químicas"/>
    <m/>
  </r>
  <r>
    <d v="2022-11-05T00:00:00"/>
    <s v="Resolución"/>
    <n v="2273"/>
    <n v="2022"/>
    <s v="Congreso de la República de Colombia"/>
    <x v="7"/>
    <s v="“Por medio de la cual se aprueba el “acuerdo regional sobre el acceso a la información, la participación pública y el acceso a la justicia en asuntos ambientales en América Latina y El Caribe”."/>
    <s v="Todo"/>
    <x v="0"/>
    <x v="1"/>
    <s v="N/A"/>
    <s v="Estudios de impacto ambiental_x000a_Informe de Cumplimiento Ambiental._x000a_Certificación ISO 14001:2015. _x000a_Informe de sostenibilidad ESSA."/>
    <m/>
  </r>
  <r>
    <d v="2022-08-05T00:00:00"/>
    <s v="Resolución"/>
    <n v="319"/>
    <n v="2022"/>
    <s v="Unidad de Planeación Minero Energética - UPME"/>
    <x v="5"/>
    <s v="“Por la cual se establecen los requisitos y el procedimiento para la evaluación de las solicitudes de evaluación y emisión de los certificados que permitan acceder a los incentivos tributarios de la Ley 1715 de 2014” "/>
    <s v="Todo"/>
    <x v="2"/>
    <x v="2"/>
    <s v="N/A"/>
    <s v="Proyectos de innovación (Energía autoproveída en edificio Parnaso, solución solar a clientes externos)._x000a__x000a_Planes de Reducción de Emisiones de Gases de Efecto Invernadero (GEI)._x000a__x000a_Conceptos ambientales._x000a__x000a_KGAGA006-Plan de ahorro y uso eficiente de energía."/>
    <m/>
  </r>
  <r>
    <d v="2022-08-05T00:00:00"/>
    <s v="Resolución"/>
    <n v="849"/>
    <n v="2022"/>
    <s v="Ministerio de Ambiente y Desarrollo Sostenible"/>
    <x v="2"/>
    <s v="“Por medio de la cual se establece la Guía para la formulación e implementación de los Planes Integrales de Gestión del Cambio Climático Territoriales – PIGCCT”."/>
    <s v="Todo"/>
    <x v="0"/>
    <x v="1"/>
    <s v="N/A"/>
    <s v="Relacionamiento ambiental._x000a_Iniciativas ambientales._x000a_Hoja de ruta cambio climático."/>
    <m/>
  </r>
  <r>
    <d v="2022-08-05T00:00:00"/>
    <s v="Resolución"/>
    <n v="851"/>
    <n v="2022"/>
    <s v="Ministerio de Ambiente y Desarrollo Sostenible"/>
    <x v="4"/>
    <s v="“Por la cual se desarrollan los artículos 2.2.7ª.1.3, 2.2.7ª.2.1, el numeral 3.1 del artículo 2.2.7ª.2.2, el numeral 3 del artículo 2.2.7ª.2.4, el artículo 2.2.7ª.4.2 y el artículo 2.2.7ª.4.4 del Título 7ª del Decreto 1076 de 2015 – Decreto Único Reglamentario del Sector Ambiente y Desarrollo Sostenible sobre la gestión de los residuos de aparatos eléctricos y electrónicos (RAEE) y se dictan otras disposiciones”."/>
    <s v="Todo"/>
    <x v="0"/>
    <x v="0"/>
    <s v="SGI_2203"/>
    <s v="KGAGA002-Plan de gestión integral de residuos sólidos._x000a_MTHSO019 - Manual para el manejo de sustancias químicas._x000a_Manual de criterios ambientales para la contratación._x000a_Conceptos ambientales."/>
    <s v="Está en proceso de cumplimiento en algunos centros de trabajo la adecuación del almacenamiento temporal de los RAEE e improductivos."/>
  </r>
  <r>
    <d v="2022-08-05T00:00:00"/>
    <s v="Resolución"/>
    <n v="859"/>
    <n v="2022"/>
    <s v="Ministerio de Ambiente y Desarrollo Sostenible_x000a_Ministerio de Minas y Energía"/>
    <x v="9"/>
    <s v="“Por la cual se establece el listado de cambios menores o ajustes normales en los proyectos de presas, represas, trasvases o embalses y en proyectos de sector de energía eléctrica, que cuenten con licencia ambiental o su equivalente”"/>
    <s v="Todo"/>
    <x v="0"/>
    <x v="1"/>
    <s v="N/A"/>
    <s v="Estudios de impacto ambiental._x000a_Informes de cumplimiento ambiental."/>
    <m/>
  </r>
  <r>
    <d v="2022-07-18T00:00:00"/>
    <s v="Resolución"/>
    <n v="762"/>
    <n v="2022"/>
    <s v="Ministerio de Ambiente y Desarrollo Sostenible"/>
    <x v="2"/>
    <s v="“Por la cual se reglamentan los límites máximos permisibles de emisión de contaminantes que deberán cumplir las fuentes móviles terrestres, se reglamentan los artículos 2.2.5.1.6.1, 2.2.5.1.8.2 y 2.2.5.1.8.3 del Decreto 1076 de 2015 y se adoptan otras disposiciones” "/>
    <s v="Todo"/>
    <x v="0"/>
    <x v="1"/>
    <s v="N/A"/>
    <s v="Hoja de ruta cambio climático._x000a_Planes de Reducción de Emisiones de Gases de Efecto Invernadero (GEI)._x000a_KGAGA006-Plan de ahorro y uso eficiente de energía._x000a_Conceptos ambientales."/>
    <m/>
  </r>
  <r>
    <d v="2022-07-07T00:00:00"/>
    <s v="Ley"/>
    <n v="2232"/>
    <n v="2022"/>
    <s v="Congreso de la República de Colombia"/>
    <x v="4"/>
    <s v="“Por la cual se establecen medidas tendientes a la reducción gradual de la producción y consumo de ciertos productos plásticos de un solo uso y se dictan otras disposiciones”"/>
    <s v="5 y 12."/>
    <x v="0"/>
    <x v="1"/>
    <s v="N/A"/>
    <s v="Anexo técnico CRW189375."/>
    <s v="Se incluye el requisito del cumplimiento del Decreto 2192 del 2023 y Ley 2232 de 2022 en las especificaciones técnicas del CRW189375."/>
  </r>
  <r>
    <d v="2022-06-17T00:00:00"/>
    <s v="Resolución"/>
    <n v="634"/>
    <n v="2022"/>
    <s v="Ministerio de Ambiente y Desarrollo Sostenible_x000a_Ministerio de Comercio, Industria y Turismo"/>
    <x v="10"/>
    <s v="“Por la cual en desarrollo del Protocolo de Montreal, se entiende prohibida la fabricación e importación de equipos y productos que contengan y/o requieran para su operación o funcionamiento las sustancias controladas en los Anexos A, B, C, E y F.”. "/>
    <s v="Todo"/>
    <x v="0"/>
    <x v="1"/>
    <s v="N/A"/>
    <s v="Conceptos ambientales._x000a_Manual de criterios ambientales para la contratación._x000a_MTHSO019 - Manual para el manejo de sustancias químicas"/>
    <m/>
  </r>
  <r>
    <d v="2022-05-31T00:00:00"/>
    <s v="Decreto"/>
    <n v="895"/>
    <n v="2022"/>
    <s v="Ministerio de Hacienda y Credito público"/>
    <x v="5"/>
    <s v="“Por el cual se reglamentan los artículos 11, 12, 13 Y 14 de la Ley 1715 de 2014, modificados por los artículos 8, 9, 10 Y 11 de la Ley 2099 de 2021, los parágrafos 1 y 2 del artículo 21 y el artículo 43 de la Ley 2099 de 2021, se sustituyen los artículos 1.2.1.18.70. al 1.2.1.18.79. del Capítulo 18 del Título 1 de la Parte 2 del Libro 1 y se adicionan los artículos 1.2.1.18.91. y 1.2.1.18.92. al Capítulo 18 del Título 1 de la Parte 2 del Libro 1 y se renumeran y modifican los artículos 1.3.1.12.21. (sic) y 1.3.1.12.22. (sic) del Capítulo 12 del Título 1 de la Parte 3 del Libro 1 del Decreto 1625 de 2016, Único Reglamentario en Materia Tributaria.” En cuando a Incentivos a la generación de energía eléctrica con fuentes no convencionales (FNCE)."/>
    <s v="Todo"/>
    <x v="0"/>
    <x v="1"/>
    <s v="N/A"/>
    <s v="Hoja de ruta cambio climático._x000a_Planes de Reducción de Emisiones de Gases de Efecto Invernadero (GEI)."/>
    <m/>
  </r>
  <r>
    <d v="2022-05-17T00:00:00"/>
    <s v="Resolución"/>
    <n v="505"/>
    <n v="2022"/>
    <s v="Ministerio de Ambiente y Desarrollo Sostenible"/>
    <x v="3"/>
    <s v="Por la cual se adoptan los lineamientos señalados en el numeral 1° del artículo 35 de la Ley 2169 de 2021 en relación con la protección, preservación, restauración y uso sostenible de áreas y ecosistemas estratégicos."/>
    <s v="Todo"/>
    <x v="0"/>
    <x v="1"/>
    <s v="N/A"/>
    <s v="Hoja de ruta cambio climático._x000a_Planes de Reducción de Emisiones de Gases de Efecto Invernadero (GEI)._x000a_Obligaciones ambientales derivadas de proyectos licenciados._x000a_Estudios de impacto ambiental."/>
    <m/>
  </r>
  <r>
    <d v="2022-04-21T00:00:00"/>
    <s v="Política"/>
    <m/>
    <s v="2022"/>
    <s v="Ministerio de Ambiente y Desarrollo Sostenible"/>
    <x v="4"/>
    <s v="Se aprueba el documento de actualización de la Política ambiental para la gestión integral de residuos peligrosos y su plan de acción 2022-2030."/>
    <s v="Todo"/>
    <x v="0"/>
    <x v="1"/>
    <m/>
    <s v="Capacitaciones ambientales._x000a_KGAGA002-Plan de gestión integral de residuos sólidos._x000a_Programa para el gestión integral de residuos sólidos."/>
    <m/>
  </r>
  <r>
    <d v="2022-01-27T00:00:00"/>
    <s v="Resolución"/>
    <s v="197"/>
    <s v="2022"/>
    <s v="IGAC"/>
    <x v="11"/>
    <s v="Por medio de la cual se modifica la Resolución 471 y 529 de 2020 &quot;por medio de la cual se establecen las especificaciones técnicas mínimas que deben tener los productos de la cartografía básica oficial de Colombia&quot; "/>
    <s v="Todo"/>
    <x v="0"/>
    <x v="1"/>
    <s v="N/A"/>
    <s v="Informes de Cumplimiento Ambiental_x000a_Estudios de Impacto Ambiental."/>
    <m/>
  </r>
  <r>
    <d v="2022-01-06T00:00:00"/>
    <s v="Ley"/>
    <n v="2193"/>
    <n v="2022"/>
    <s v="Congreso de la República de Colombia"/>
    <x v="3"/>
    <s v="Por medio de la cual se aprueba el “Por medio de la cual se crean mecanismos para el fomento y desarrollo de la apicultura en Colombia y se dictan otras disposiciones"/>
    <s v="Artículo 18, Capítulo II "/>
    <x v="0"/>
    <x v="1"/>
    <s v="N/A"/>
    <s v="Proyectos e iniciativas ambientales productivas sostenibles._x000a_Manual para el manejo de fauna."/>
    <m/>
  </r>
  <r>
    <d v="2021-12-30T00:00:00"/>
    <s v="Ley"/>
    <s v="2173"/>
    <s v="2021"/>
    <s v="Congreso de la República de Colombia"/>
    <x v="3"/>
    <s v="Por medio de la cual se promueve la restauración ecológica a través de la siembra de árboles y creación de bosques en el territorio nacional, estimulando conciencia ambiental al ciudadano, responsabilidad civil ambiental a las empresas y compromiso ambiental a los entes territoriales; se crean las áreas de vida y se establecen otras disposiciones."/>
    <s v="Todo"/>
    <x v="0"/>
    <x v="0"/>
    <s v="N/A"/>
    <s v="Comunicaciones y consultas a las autoridades ambientales respecto a las áreas disponibles"/>
    <s v="Ya se definieron los lineamientos por parte del Ministerio de Ambiente y Desarrollo Sostenible, según lo dispuesto en el artículo 19 de la presente Ley. Se está a la espera de los lineamientos de las entidades territoriales para que las empresas puedan dar cumplimiento a la norma, dichos lineamientos deben ser emitidos en febrero 2027."/>
  </r>
  <r>
    <d v="2021-12-23T00:00:00"/>
    <s v="Resolución "/>
    <s v="40411"/>
    <s v="2021"/>
    <s v="Ministerio de Minas y Energía"/>
    <x v="12"/>
    <s v="Por el cual se adopta la Política de Gestión del Riesgo de Desastres para el sector Minero Energético "/>
    <s v="Todo"/>
    <x v="0"/>
    <x v="1"/>
    <s v="N/A"/>
    <s v="Planes de gestión del riesgo"/>
    <m/>
  </r>
  <r>
    <d v="2021-12-22T00:00:00"/>
    <s v="Ley"/>
    <s v="2169"/>
    <s v="2021"/>
    <s v="Congreso de la República de Colombia"/>
    <x v="2"/>
    <s v="Por medio de la cual se impulsa el desarrollo bajo en carbono del país mediante el establecimiento de metas y medidas mínimas en materia de carbono neutralidad y resiliencia climática y se dictan otras disposiciones. "/>
    <s v="Todo"/>
    <x v="0"/>
    <x v="1"/>
    <s v="N/A"/>
    <s v="Hoja de ruta cambio climático._x000a_Planes de Reducción de Emisiones de Gases de Efecto Invernadero (GEI)."/>
    <m/>
  </r>
  <r>
    <d v="2021-12-20T00:00:00"/>
    <s v="Resolución"/>
    <s v="1466"/>
    <s v="2021"/>
    <s v="Ministerio de Ambiente y Desarrollo Sostenible"/>
    <x v="3"/>
    <s v="Por medio de la cual se establece el Formato Único Nacional de Solicitud de Aprovechamiento Forestal y Manejo Sostenible de Productos de la Flora Silvestre y los Productos Forestales No Maderables y se modifica parcialmente la Resolución 2202 del 29 de diciembre de 2005 "/>
    <s v="Todo"/>
    <x v="0"/>
    <x v="1"/>
    <s v="N/A"/>
    <s v="Acta de actualización de matriz legal ambiental_x000a__x000a_Estudios de impacto ambiental"/>
    <m/>
  </r>
  <r>
    <d v="2021-11-30T00:00:00"/>
    <s v="Decreto"/>
    <s v="1630"/>
    <s v="2021"/>
    <s v="Ministerio de Ambiente y Desarrollo Sostenible"/>
    <x v="10"/>
    <s v="&quot;Por el cual se adiciona el Decreto 1076 de 2015, Único Reglamentario del Sector Ambiente y Desarrollo Sostenible, en lo relacionado con la gestión integral de las sustancias químicas de uso industrial, incluida su gestión del riesgo, y se toman otras determinaciones&quot;"/>
    <s v="Todo"/>
    <x v="0"/>
    <x v="1"/>
    <s v="N/A"/>
    <s v="MTHSO019 - Manual para el manejo de sustancias químicas"/>
    <m/>
  </r>
  <r>
    <d v="2021-11-23T00:00:00"/>
    <s v="Resolución"/>
    <s v="1257"/>
    <s v="2021"/>
    <s v="Ministerio de Ambiente y Desarrollo Sostenible"/>
    <x v="4"/>
    <s v="Por la cual se modifica la Resolución 0472 de 2017 sobre la gestión integral de Residuos de Construcción y Demolición – RCD."/>
    <s v="Todo"/>
    <x v="0"/>
    <x v="1"/>
    <m/>
    <s v="PMA Proyectos_x000a_Medidas de manejo ambiental_x000a_MTHSO019 - Manual para el manejo de sustancias químicas_x000a_MGAGA002- Manual de criterios ambientales para contratación"/>
    <s v="Como mejora, se está trabajando en la actualización del MGAGA002- Manual de criterios ambientales para contratación que se pasará a llamarse Manual de medidas ambientales para la contratación, que permitirá la alineación de los lineamientos en cuanto a la gestión integral de Residuos de Construcción y Demolición – RCD, para todas las fases de los proyectos, obras o actividades."/>
  </r>
  <r>
    <d v="2021-10-29T00:00:00"/>
    <s v="Resolución"/>
    <s v="40350"/>
    <s v="2021"/>
    <s v="Ministerio de Minas y Energía"/>
    <x v="2"/>
    <s v="Por medio de la cual se modifica el Plan Integral de Gestión del Cambio Climático para el Sector Minero Energético, adoptado a través de la Resolución número 40807 de 2018."/>
    <s v="Todo"/>
    <x v="0"/>
    <x v="1"/>
    <s v="N/A"/>
    <s v="Hoja de ruta cambio climático._x000a_Planes de Reducción de Emisiones de Gases de Efecto Invernadero (GEI)."/>
    <m/>
  </r>
  <r>
    <d v="2021-10-21T00:00:00"/>
    <s v="Resolución "/>
    <s v="1125"/>
    <n v="2021"/>
    <s v="Ministerio de Ambiente y Desarrollo Sostenible"/>
    <x v="6"/>
    <s v="Por medio de la cual se prorroga el término de duración de las zonas de protección y desarrollo de los recursos naturales renovables y del medio ambiente, declaradas mediante la Resolución 1814 de 2015 y prorrogadas mediante las Resoluciones 2157 de 2017, 1987 de 2018 y 1675 de 2019 y se adoptan otras determinaciones."/>
    <s v="Artículos 1,2 y 4-8."/>
    <x v="0"/>
    <x v="1"/>
    <s v="N/A"/>
    <s v="Acta de actualización de la matriz legal ambiental "/>
    <m/>
  </r>
  <r>
    <d v="2021-10-07T00:00:00"/>
    <s v="Resolución "/>
    <s v="1060"/>
    <n v="2021"/>
    <s v="Ministerio de Ambiente y Desarrollo Sostenible"/>
    <x v="9"/>
    <s v="Por la cual se adoptan los términos de referencia para la elaboración del Estudio de Impacto Ambiental, requerido para el trámite de la licencia ambiental en proyectos de uso de biomasa para la generación de energía y se toman otras determinaciones."/>
    <s v="Todo"/>
    <x v="0"/>
    <x v="1"/>
    <s v="N/A"/>
    <s v="Acta de actualización de matriz legal ambiental_x000a__x000a_Estudios de impacto ambiental"/>
    <m/>
  </r>
  <r>
    <d v="2021-10-07T00:00:00"/>
    <s v="Resolución"/>
    <s v="1058"/>
    <n v="2021"/>
    <s v="Ministerio de Ambiente y Desarrollo Sostenible"/>
    <x v="6"/>
    <s v="Por la cual se modifica parcialmente la resolución 2209 del 29 de diciembre de 2005 y se adoptan otras determinaciones."/>
    <s v="Artículo 1 y ANEXOS"/>
    <x v="0"/>
    <x v="1"/>
    <s v="N/A"/>
    <s v="Plataforma de gestión de compromisos ambientales ESSA "/>
    <m/>
  </r>
  <r>
    <d v="2021-10-04T00:00:00"/>
    <s v="Resolución "/>
    <s v="1337"/>
    <n v="2021"/>
    <s v="ICANH"/>
    <x v="7"/>
    <s v="Por la cual se adoptan los términos de referencia para los Programas de Arqueología Preventiva en el marco de lo establecido en el Decreto 1080 de 2015, modificado por el Decreto 138 de 2019 y el modelo de datos para arqueología correspondiente."/>
    <s v="Articulos 1, 2 Y 4"/>
    <x v="0"/>
    <x v="1"/>
    <s v="N/A"/>
    <s v="Acta de actualización de la matriz legal ambiental _x000a_Estudios de impacto ambiental"/>
    <m/>
  </r>
  <r>
    <d v="2021-07-29T00:00:00"/>
    <s v="Ley"/>
    <s v="2111"/>
    <n v="2021"/>
    <s v="Congreso de la República de Colombia"/>
    <x v="1"/>
    <s v="Por medio del cual se sustituye el Título XI &quot;De los delitos contra los recursos naturales y el Medio Ambiente&quot; de la Ley 599 de 2000, se modifica la Ley 906 de 2004 y se dictan otras disposiciones"/>
    <s v="Todo"/>
    <x v="0"/>
    <x v="1"/>
    <s v="N/A"/>
    <s v="Acta de actualización de la matriz legal ambiental _x000a_Estudios de impacto ambiental"/>
    <m/>
  </r>
  <r>
    <d v="2021-07-10T00:00:00"/>
    <s v="Ley"/>
    <s v="2099"/>
    <s v="2021"/>
    <s v="Congreso de la República de Colombia"/>
    <x v="2"/>
    <s v="Por medio de la cual se dictan disposiciones para la transición energética, la dinamización del mercado energético, la reactivación económica del país y se dictan otras disposiciones "/>
    <s v="Artículos 6 y 8, Todo."/>
    <x v="1"/>
    <x v="1"/>
    <s v="N/A"/>
    <s v="Hoja de ruta cambio climático._x000a_Planes de Reducción de Emisiones de Gases de Efecto Invernadero (GEI)."/>
    <m/>
  </r>
  <r>
    <d v="2021-07-06T00:00:00"/>
    <s v="Resolución"/>
    <s v="699"/>
    <n v="2021"/>
    <s v="Ministerio de Ambiente y Desarrollo Sostenible"/>
    <x v="13"/>
    <s v="Por el cual se establecen los parámetros y los valores límites máximos permisibles en los vertimientos puntuales de Aguas Residuales Domésticas Tratadas al suelo, y se dictan otras disposiciones."/>
    <s v="Todo"/>
    <x v="0"/>
    <x v="1"/>
    <s v="N/A"/>
    <s v="Informe Técnico de caracterización físicoquímica y microbiológica de los vertimientos activos en ESSA._x000a_Informes de cumplimiento ambiental."/>
    <m/>
  </r>
  <r>
    <d v="2021-06-24T00:00:00"/>
    <s v="Decreto"/>
    <s v="690"/>
    <n v="2021"/>
    <s v="Ministerio de Ambiente y Desarrollo Sostenible"/>
    <x v="3"/>
    <s v="Por el cual se modifica el Decreto 1076 de 2015, con el objetivo de regular el manejo sostenible de la flora silvestre y de los productos forestales no maderables."/>
    <s v="Todo"/>
    <x v="0"/>
    <x v="1"/>
    <s v="N/A"/>
    <s v="Plan empresarial para la gestión del recurso hídrico y la biodiversidad._x000a_Licienciamiento ambiental."/>
    <m/>
  </r>
  <r>
    <d v="2021-06-16T00:00:00"/>
    <s v="Decreto "/>
    <s v="644"/>
    <n v="2021"/>
    <s v="Ministerio de Ambiente y Desarrollo Sostenible"/>
    <x v="3"/>
    <s v="Por el cual se sustituyen los artículos 2.2.9.2.1.4. y 2.2.9.2.1.5., se adiciona un parágrafo al artículo 2.2.9.2.1.3. y se adiciona el artículo 2.2.9.2.1.8.A. del Decreto 1076 de 2015, en lo relacionado con la financiación y destinación de recursos para la gestión integral de los páramos en Colombia."/>
    <s v="Todo"/>
    <x v="0"/>
    <x v="1"/>
    <s v="N/A"/>
    <s v="Pagos por tranferencias"/>
    <m/>
  </r>
  <r>
    <d v="2021-04-22T00:00:00"/>
    <s v="Decreto "/>
    <s v="421"/>
    <n v="2021"/>
    <s v="Ministerio de Minas y Energía"/>
    <x v="5"/>
    <s v="por la cual se adiciona el Decreto 1073 de 2015 Único Reglamentario del Sector Administrativo de Minas y Energía, en lo relacionado con las transferencias del sector eléctrico con destino a los municipios y distritos beneficiarios"/>
    <s v="Todo"/>
    <x v="0"/>
    <x v="1"/>
    <s v="N/A"/>
    <s v="Pagos por tranferencias"/>
    <m/>
  </r>
  <r>
    <d v="2021-04-15T00:00:00"/>
    <s v="Resolución"/>
    <s v="0370"/>
    <n v="2021"/>
    <s v="Ministerio de Ambiente y Desarrollo Sostenible"/>
    <x v="3"/>
    <s v="Por el cual se otorga un período de doce (12) meses a los usuarios o titulares de licencias ambientales, permisos de aprovechamiento forestal único y autorizaciones de sustracción de áreas de reserva forestal nacional o regional que se encuentren bajo un régimen diferente al regulado por la Resolución No. 256 del 22 de febrero de 2018, para que en el término concedido se acojan al actual manual de compensaciones del componente biótico, y se adoptan otras disposiciones. "/>
    <s v="Todo"/>
    <x v="0"/>
    <x v="1"/>
    <s v="N/A"/>
    <s v="Medidas de compensación a partir del proyecto STR Sur."/>
    <m/>
  </r>
  <r>
    <d v="2021-04-07T00:00:00"/>
    <s v="Resolución"/>
    <s v="0773"/>
    <n v="2021"/>
    <s v="Ministerio del Trabajo"/>
    <x v="10"/>
    <s v="Por la cual se definen las acciones que deben desarrollar los empleadores para la aplicación del Sistema Globalmente Armonizado (SGA) de Clasificación y Etiquetado de Productos Químicos en los lugares de trabajo y se dictan otras disposiciones en materia de seguridad química"/>
    <s v="Todo"/>
    <x v="0"/>
    <x v="1"/>
    <s v="N/A"/>
    <s v="Inspecciones ambientales a vehículos._x000a_MTHSO019 - Manual para el manejo de sustancias químicas_x000a_Códigos QR para sustancias químicas en los centros de trabajo"/>
    <m/>
  </r>
  <r>
    <d v="2021-03-03T00:00:00"/>
    <s v="Resolución"/>
    <s v="40060"/>
    <n v="2021"/>
    <s v="Ministerio de Minas y Energía"/>
    <x v="9"/>
    <s v="Por la cual se reglamenta el artículo 296 de la Ley 1955 de 2019."/>
    <s v="Todo"/>
    <x v="0"/>
    <x v="1"/>
    <s v="N/A"/>
    <s v="KGAGA006-Plan de ahorro y uso eficiente de energía"/>
    <m/>
  </r>
  <r>
    <d v="2021-02-15T00:00:00"/>
    <s v="Resolución "/>
    <s v="082"/>
    <n v="2021"/>
    <s v="CORPONOR"/>
    <x v="6"/>
    <s v="Por la cual se establecen los valores a cobrar por concepto de tasa por uso del agua para la vigencia 2020, a cobrar en el año 2021, en el Departamento de Norte de Santander"/>
    <s v="NA"/>
    <x v="0"/>
    <x v="2"/>
    <s v="N/A"/>
    <m/>
    <m/>
  </r>
  <r>
    <d v="2021-02-11T00:00:00"/>
    <s v="CONPES "/>
    <s v="4023"/>
    <n v="2021"/>
    <s v="Consejo nacional de política_x000a_económica y social,_x000a_República de Colombia,_x000a_Departamento nacional de planeación"/>
    <x v="1"/>
    <s v="Política para la reactivación, la repotenciación y el crecimiento sostenible e incluyente: Nuevo compromiso por el futuro de Colombia​"/>
    <s v="Todo"/>
    <x v="0"/>
    <x v="1"/>
    <s v="N/A"/>
    <s v="Acta de actualización de la matriz legal ambiental "/>
    <m/>
  </r>
  <r>
    <d v="2021-02-05T00:00:00"/>
    <s v="Resolución"/>
    <s v="67"/>
    <n v="2021"/>
    <s v="CDMB"/>
    <x v="3"/>
    <s v="Por medio de la cual se otorga un aprovechamiento forestal a la Electrificadora de Santander S.A. E.S.P. y se dictan otras disposiciones. "/>
    <s v="Todo"/>
    <x v="0"/>
    <x v="1"/>
    <s v="N/A"/>
    <s v=" Informes de cumplimiento ambiental"/>
    <m/>
  </r>
  <r>
    <d v="2020-12-24T00:00:00"/>
    <s v="Resolución"/>
    <s v="1342"/>
    <n v="2020"/>
    <s v="Ministerio de Ambiente y Desarrollo Sostenible"/>
    <x v="4"/>
    <s v="Por la cual se modifica la resolución 1407 de 2018 y se toman otras disposiciones "/>
    <s v="Artículo 10"/>
    <x v="0"/>
    <x v="1"/>
    <s v="N/A"/>
    <s v="Acta de actualización de la matriz legal ambiental "/>
    <m/>
  </r>
  <r>
    <d v="2020-05-14T00:00:00"/>
    <s v="Resolución"/>
    <s v="00188"/>
    <n v="2020"/>
    <s v="CAS"/>
    <x v="3"/>
    <s v="Por la cual se establece veda para el aprovechamiento forestal en el área de jurisdicción de la Corporación Autónoma Regional de Santander - CAS"/>
    <s v="Todo"/>
    <x v="0"/>
    <x v="1"/>
    <s v="N/A"/>
    <s v="Estudios de impacto ambiental"/>
    <m/>
  </r>
  <r>
    <d v="2020-12-24T00:00:00"/>
    <s v="Resolución"/>
    <s v="1343"/>
    <n v="2020"/>
    <s v="Ministerio de Ambiente y Desarrollo Sostenible"/>
    <x v="4"/>
    <s v="Por la cual se dictan medidas transitorias y excepcionales relativas a la recolección y gestión de residuos del año 2020 de los Sistemas de recolección selectiva y gestión ambiental de residuos y de los Planes de gestión de devolución de productos posconsumo en el marco de las medidas adoptadas por el Gobierno Nacional con ocasión del Estado de emergencia económica, social y ecológica y la Emergencia sanitaria declarada en todo el territorio nacional a causa de la pandemia COVID-19"/>
    <s v="Todo"/>
    <x v="0"/>
    <x v="1"/>
    <s v="N/A"/>
    <s v="Acta de actualización de la matriz legal ambiental "/>
    <m/>
  </r>
  <r>
    <d v="2020-12-02T00:00:00"/>
    <s v="Decreto"/>
    <s v="1585"/>
    <n v="2020"/>
    <s v="Ministerio de Ambiente y Desarrollo Sostenible"/>
    <x v="1"/>
    <s v="Por el cual se modifica y adiciona el Decreto 1076 de 2015, Decreto Único Reglamentario del Sector Ambiente y Desarrollo Sostenible, en lo relacionado con el Diagnóstico Ambiental de Alternativas y el trámite de licenciamiento ambiental y se dictan otras disposiciones"/>
    <s v="Todo"/>
    <x v="0"/>
    <x v="1"/>
    <s v="N/A"/>
    <s v="Acta de actualización de la matriz legal ambiental "/>
    <m/>
  </r>
  <r>
    <d v="2020-11-27T00:00:00"/>
    <s v="Resolución"/>
    <s v="2363"/>
    <n v="2020"/>
    <s v="Autoridad Nacional de Acuicultura y Pesca "/>
    <x v="3"/>
    <s v="Por medio de la cual se establecen los requisitos y procedimientos para el otorgamiento de permisos, autorizaciones, patentes de pesca, prórrogas, modificaciones, aclaraciones, cancelaciones y archivo de expedientes para el ejercicio de la actividad pesquera y de la acuicultura, se adoptan otras medidas para el cumplimiento de los objetivos y funciones de la AUNAP y se derogan los Acuerdos del INPA No. 032 de 1993 y No. 015 de 1994, la resolución del INPA No. 313 de 1992 y las Resoluciones de la AUNAP No. 0601 de 2012, No. 0729 del 2012, No. 01193 de 2014, No. 2110 del 2017, No. 01365 de 2018, No. 1375 de 2020 y No. 2300 de 2020"/>
    <s v="Todo"/>
    <x v="0"/>
    <x v="1"/>
    <s v="N/A"/>
    <s v="Acta de actualización de la matriz legal ambiental _x000a__x000a_Obligaciones ambientales derivadas de proyectos licenciados (Repoblamiento íctico anual)"/>
    <m/>
  </r>
  <r>
    <d v="2020-10-27T00:00:00"/>
    <s v="Resolución"/>
    <s v="0644"/>
    <n v="2020"/>
    <s v=" CDMB"/>
    <x v="3"/>
    <s v="“Por la cual se reglamenta el pago por servicios ambientales en áreas y ecosistemas estratégicos en el área de la jurisdicción de la corporación autónoma  regional para la defensa de la meseta de Bucaramanga y se dictan otras disposiciones"/>
    <s v="Todo"/>
    <x v="0"/>
    <x v="1"/>
    <s v="N/A"/>
    <s v="Acta de actualización de la matriz legal ambiental _x000a_Acuerdos voluntarios._x000a_Informes de cumplimiento ambiental."/>
    <m/>
  </r>
  <r>
    <d v="2020-10-06T00:00:00"/>
    <s v="Resolución"/>
    <s v="797"/>
    <n v="2020"/>
    <s v="ICANH"/>
    <x v="7"/>
    <s v=" “Por la cual se acoge el Protocolo de manejo de hallazgos fortuitos de patrimonio arqueológico de que trata el artículo2.6.1.8. del Decreto 138 de 2019&quot;"/>
    <s v="Todo "/>
    <x v="0"/>
    <x v="1"/>
    <s v="N/A"/>
    <s v="Acta de actualización de la matriz legal ambiental "/>
    <m/>
  </r>
  <r>
    <d v="2020-09-30T00:00:00"/>
    <s v="Resolución"/>
    <s v="0831"/>
    <n v="2020"/>
    <s v="Ministerio de Ambiente y Desarrollo Sostenible"/>
    <x v="2"/>
    <s v="“por la cual se modifica la resolución 1447 de 2018 y se toman otras disposiciones”"/>
    <s v="Todo"/>
    <x v="0"/>
    <x v="1"/>
    <s v="N/A"/>
    <s v="Acta de actualización de la matriz legal ambiental "/>
    <m/>
  </r>
  <r>
    <d v="2020-09-09T00:00:00"/>
    <s v="Directiva presidencial "/>
    <s v="N° 8"/>
    <n v="2020"/>
    <s v="Presidencia de la República"/>
    <x v="7"/>
    <s v="Guía para la realización de consulta previa"/>
    <s v="NA"/>
    <x v="0"/>
    <x v="1"/>
    <s v="N/A"/>
    <s v="Acta de actualización de la matriz legal ambiental "/>
    <m/>
  </r>
  <r>
    <d v="2020-09-02T00:00:00"/>
    <s v="Decreto "/>
    <s v="1210"/>
    <n v="2020"/>
    <s v="Presidencia de la República"/>
    <x v="6"/>
    <s v="Por el cual se modifica y adiciona parcialmente el Decreto 1076 de 2015, Decreto Único Reglamentario de Sector Ambiente y Desarrollo Sostenible en relación con el Registro de Usuarios del Recurso Hídrico, se reglamenta parcialmente el artículo 279 de la Ley 1955 de 2019 y se dictan otras disposiciones"/>
    <s v="Todo"/>
    <x v="0"/>
    <x v="1"/>
    <s v="N/A"/>
    <s v="Plataforma de gestión de compromisos ambientales ESSA _x000a__x000a_KGAGA005-Plan de ahorro y uso eficiente del agua"/>
    <m/>
  </r>
  <r>
    <d v="2020-08-31T00:00:00"/>
    <s v="Resolución"/>
    <s v="196"/>
    <n v="2020"/>
    <s v="UPME"/>
    <x v="5"/>
    <s v=" Se establecen los requisitos y el procedimiento para acceder a los beneficios tributarios de descuento en el impuesto de renta, deducción de renta y exclusión de IVA para proyectos de gestión eficiente de la energía"/>
    <s v="Todo "/>
    <x v="0"/>
    <x v="1"/>
    <s v="N/A"/>
    <s v="Acta de actualización de la matriz legal ambiental "/>
    <m/>
  </r>
  <r>
    <d v="2020-08-31T00:00:00"/>
    <s v="Resolución "/>
    <s v="01464"/>
    <n v="2020"/>
    <s v="Autoridad Nacional de Licenciamiento Ambiental- ANLA"/>
    <x v="1"/>
    <s v="“Por la cual se ordena el reinicio de la prestación de los servicios presenciales de la ANLA y se dictan otras disposiciones”"/>
    <s v="Todo"/>
    <x v="0"/>
    <x v="1"/>
    <s v="N/A"/>
    <s v="Acta de actualización de matriz legal ambiental_x000a__x000a_Plataforma de gestión de compromisos ambientales ESSA_x000a__x000a_Plataforma de gestión documental ESSA "/>
    <m/>
  </r>
  <r>
    <d v="2020-07-31T00:00:00"/>
    <s v="Resolución "/>
    <s v="629"/>
    <n v="2020"/>
    <s v="Ministerio de Ambiente y Desarrollo Sostenible"/>
    <x v="1"/>
    <s v="&quot;Por medio de la cual se  modifica el artículo 5 de la Resolución 1402 de 2018 y se toman otras determinaciones&quot;"/>
    <s v="Todo "/>
    <x v="0"/>
    <x v="1"/>
    <s v="N/A"/>
    <s v="Acta de actualización matriz legal ambiental_x000a__x000a_Informes de cumplimiento ambiental_x000a__x000a_Estudios de impacto ambiental."/>
    <m/>
  </r>
  <r>
    <d v="2020-07-30T00:00:00"/>
    <s v="Resolución "/>
    <s v="0826"/>
    <n v="2020"/>
    <s v="Ministerio del Interior"/>
    <x v="7"/>
    <s v="“Por la cual se modifica la Resolución 2434 de 2011, y se crean unos grupos internos de trabajo en la Dirección de la Autoridad Nacional de Consulta Previa, dentro de la estructura del Ministerio del Interior”"/>
    <s v="Todo"/>
    <x v="0"/>
    <x v="1"/>
    <s v="N/A"/>
    <s v="Acta de actualización de matriz legal ambiental_x000a__x000a_Informe de cumplimiento ambiental"/>
    <m/>
  </r>
  <r>
    <d v="2020-07-17T00:00:00"/>
    <s v="Resolución "/>
    <s v="392"/>
    <n v="2020"/>
    <s v="CDMB"/>
    <x v="6"/>
    <s v="“por medio del cual se aprueba el plan de ordenación y manejo de la cuenca hidrográfica del río alto Lebrija”"/>
    <s v="Todo "/>
    <x v="0"/>
    <x v="1"/>
    <s v="N/A"/>
    <s v="Informes de cumplimiento ambiental_x000a__x000a_Informes de seguimiento ambiental."/>
    <m/>
  </r>
  <r>
    <d v="2020-06-26T00:00:00"/>
    <s v="Resolución "/>
    <s v="0549"/>
    <n v="2020"/>
    <s v="Ministerio de Ambiente y Desarrollo Sostenible"/>
    <x v="12"/>
    <s v="Modifica la Resolución 0077 del 16 de enero de 2019. Elimina la entrega de Plan de Gestión de Riesgo y permite a la ANLA ajustar periodicidad de entrega según características propias del proyecto."/>
    <s v="Todo"/>
    <x v="0"/>
    <x v="1"/>
    <s v="N/A"/>
    <s v="Acta de actualización de la matriz legal ambiental_x000a__x000a_Informes de cumplimiento ambiental."/>
    <m/>
  </r>
  <r>
    <d v="2020-06-26T00:00:00"/>
    <s v="Resolución "/>
    <s v="443"/>
    <n v="2020"/>
    <s v="ICANH"/>
    <x v="7"/>
    <s v="“Por la cual se acogen los términos de referencia para el desarrollo de las fases de aprobación del Plan de Manejo Arqueológico e implementación del Plan de Manejo Arqueológico de que tratan los artículos 2.6.5.6. y 2.6.5.7 del Decreto 138 de 2019”"/>
    <s v="Todo"/>
    <x v="0"/>
    <x v="1"/>
    <s v="N/A"/>
    <s v="Estudios de impacto ambiental_x000a__x000a_Informes de cumplimiento ambiental"/>
    <m/>
  </r>
  <r>
    <d v="2020-06-10T00:00:00"/>
    <s v="Decreto"/>
    <s v="829"/>
    <n v="2020"/>
    <s v="Ministerio de Hacienda y Credito público"/>
    <x v="5"/>
    <s v="&quot;Por el cual se reglamentan los artículos 11, 12, 13 Y 14 de la Ley 1715 de 2014, se modifica y adiciona el Decreto 1625 de 2016, único Reglamentario en Materia Tributaria y se derogan algunos artículos del Decreto 1073, único Reglamentario del Sector Administrativo de Minas y Energía&quot;"/>
    <s v="Todo"/>
    <x v="0"/>
    <x v="1"/>
    <s v="N/A"/>
    <s v="Proyecto innovación"/>
    <m/>
  </r>
  <r>
    <d v="2020-06-05T00:00:00"/>
    <s v="Resolución "/>
    <s v="529"/>
    <n v="2020"/>
    <s v="IGAC"/>
    <x v="11"/>
    <s v="“Por medio de la cual se modifica la Resolución 471 de 2020 &quot;"/>
    <s v="Todo"/>
    <x v="0"/>
    <x v="1"/>
    <s v="N/A"/>
    <s v="Informes de cumplimiento ambiental"/>
    <m/>
  </r>
  <r>
    <d v="2020-05-22T00:00:00"/>
    <s v="Resolución "/>
    <s v="301"/>
    <n v="2020"/>
    <s v="ICANH"/>
    <x v="7"/>
    <s v="“Por la cual se modifica la Resolución 193 del 05 de mayo de 2020 con el fin de aplicar los principios de eficacia y eficiencia el ICANH modificará el artículo quinto, con el fin no interrumpir el desarrollo de actividades en la fase de diagnóstico y prospección antes de la modificación del acto administrativo de registro, tratándose de la inclusión de polígonos específicos para proyectos nuevos”"/>
    <s v="Todo"/>
    <x v="0"/>
    <x v="1"/>
    <s v="N/A"/>
    <s v="Estudios de impacto ambiental_x000a__x000a_Informes de cumplimiento ambiental"/>
    <m/>
  </r>
  <r>
    <d v="2020-05-14T00:00:00"/>
    <s v="Resolución "/>
    <s v="471"/>
    <n v="2020"/>
    <s v="IGAC"/>
    <x v="11"/>
    <s v="“por medio de la cual se establecen las especificaciones técnicas mínimas que deben tener los productos de cartografía básica Oficial de Colombia” "/>
    <s v="Todo"/>
    <x v="1"/>
    <x v="1"/>
    <s v="N/A"/>
    <s v="Informes de cumplimiento ambiental"/>
    <m/>
  </r>
  <r>
    <d v="2020-05-05T00:00:00"/>
    <s v="Resolución "/>
    <s v="193"/>
    <n v="2020"/>
    <s v="ICANH"/>
    <x v="7"/>
    <s v="&quot;Por la cual se modifica la Resolución 297 del 05 de diciembre de 2019, modificada por la Resolución 041 de 13 de febrero de 2020, en el sentido de adoptar la versión digital del formulario a través del cual se llevará a cabo la solicitud de registro de que trata el artículo 2.6.5.4. del Decreto 1080 de 2015 y se establecen otras disposiciones&quot;"/>
    <s v="Todo"/>
    <x v="1"/>
    <x v="1"/>
    <s v="N/A"/>
    <s v="Estudios de impacto ambiental_x000a__x000a_Informes de cumplimiento ambiental"/>
    <m/>
  </r>
  <r>
    <d v="2020-04-27T00:00:00"/>
    <s v="Resolución "/>
    <s v="00770"/>
    <n v="2020"/>
    <s v="Autoridad Nacional de Licenciamiento Ambiental- ANLA"/>
    <x v="1"/>
    <s v="“Por la cual se modifica la Resolución 0324 del 17 de marzo 2015, frente a los plazos para el pago de la prestación del servicio de seguimiento ambiental”."/>
    <s v="Todo"/>
    <x v="0"/>
    <x v="1"/>
    <s v="N/A"/>
    <s v="Acta de actualización de matriz legal ambiental_x000a__x000a_Informe de cumplimiento ambiental_x000a__x000a_Estudios de impacto ambiental"/>
    <m/>
  </r>
  <r>
    <d v="2020-04-16T00:00:00"/>
    <s v="Resolución "/>
    <s v="134"/>
    <n v="2020"/>
    <s v="ICANH"/>
    <x v="7"/>
    <s v="&quot;Por la cual se modifica el artículo segundo de la Resolución 065 del 05 de marzo de 2020&quot;"/>
    <s v="Todo"/>
    <x v="0"/>
    <x v="1"/>
    <s v="N/A"/>
    <s v="Acta de actualización de matriz legal ambiental_x000a__x000a_Informe de cumplimiento ambiental"/>
    <m/>
  </r>
  <r>
    <d v="2020-04-13T00:00:00"/>
    <s v="Resolución "/>
    <s v="642"/>
    <n v="2020"/>
    <s v="Autoridad Nacional de Licenciamiento Ambiental- ANLA"/>
    <x v="7"/>
    <s v="“Por la cual se modifica la Resolución 470 del 19 de marzo de 2020 en el marco de las actividades sujetas a licenciamiento, permiso o trámite ambiental en material de notificaciones y consultas previas, normativa transitoria del COVID 19”"/>
    <s v="Todo"/>
    <x v="0"/>
    <x v="1"/>
    <s v="N/A"/>
    <s v="Acta de actualización de matriz legal ambiental_x000a__x000a_Plataforma de gestión documental ESSA "/>
    <m/>
  </r>
  <r>
    <d v="2020-03-05T00:00:00"/>
    <s v="Resolución "/>
    <s v="0200"/>
    <n v="2020"/>
    <s v="Ministerio de Ambiente y Desarrollo Sostenible"/>
    <x v="3"/>
    <s v="“Por la cual se modifica el artículo 19 de la Resolución 1971 del 5 de diciembre de 2019, por medio de la cual se establece el libro de operaciones forestales en línea y se dictan otras disposiciones”"/>
    <s v="Todo"/>
    <x v="0"/>
    <x v="1"/>
    <s v="N/A"/>
    <s v="Acta de actualización de la matriz legal ambiental "/>
    <m/>
  </r>
  <r>
    <d v="2020-03-05T00:00:00"/>
    <s v="Resolución "/>
    <s v="065"/>
    <n v="2020"/>
    <s v="ICANH"/>
    <x v="7"/>
    <s v="&quot;Por la cual se acogen los términos de referencia para el desarrollo de la fase de diagnóstico y prospección del Programa de Arqueología Preventiva de que trata el artículo 2.6.5.5.del Decreto 138 de 2019, que modificó el Decreto 1080 de 2015, Decreto Único Reglamentario del Sector Cultura&quot; "/>
    <s v="Todo"/>
    <x v="1"/>
    <x v="1"/>
    <s v="N/A"/>
    <s v="Acta de actualización de matriz legal ambiental_x000a__x000a_Informe de cumplimiento ambiental"/>
    <m/>
  </r>
  <r>
    <d v="2020-02-13T00:00:00"/>
    <s v="Resolución "/>
    <s v="041"/>
    <n v="2020"/>
    <s v="ICANH"/>
    <x v="7"/>
    <s v="“Por el cual se modifica la Resolución 297 del 5 de diciembre de 2019, en el sentido de adoptar la nueva versión del formulario a través del cual se llevará a cabo la solicitud de registro de que trata el artículo 2.6.5.4. del Decreto 1080 de 2015, modificado por el Decreto 138 de 2019, así como el formato de Verificación correspondiente”"/>
    <s v="Todo"/>
    <x v="0"/>
    <x v="1"/>
    <s v="N/A"/>
    <s v="Acta de actualización de la matriz legal ambiental_x000a__x000a_Informes de cumplimiento ambiental"/>
    <m/>
  </r>
  <r>
    <d v="2019-12-26T00:00:00"/>
    <s v="Resolución "/>
    <s v="2184"/>
    <n v="2019"/>
    <s v="Ministerio de Ambiente y Desarrollo Sostenible"/>
    <x v="4"/>
    <s v=" “Por la cual se modifica la resolución 668 de 2016 sobre el uso racional de bolsas plásticas y se adoptan otras disposiciones”"/>
    <s v="Todo"/>
    <x v="0"/>
    <x v="1"/>
    <s v="N/A"/>
    <s v="KGAGA002-Plan de gestión integral de residuos sólidos_x000a_Programa de gestión integral de residuos sólidos."/>
    <m/>
  </r>
  <r>
    <d v="2019-12-19T00:00:00"/>
    <s v="Resolución "/>
    <s v="114"/>
    <n v="2019"/>
    <s v="Ministerio de Ambiente y Desarrollo Sostenible"/>
    <x v="1"/>
    <s v="Por el cual se modifica el artículo 5 de la resolución 1402 de 2018 y se dictan otras diposiciones"/>
    <s v="Todo"/>
    <x v="1"/>
    <x v="1"/>
    <s v="N/A"/>
    <s v="Acta de actualización de matriz legal ambiental_x000a__x000a_Estudios de impacto ambiental"/>
    <m/>
  </r>
  <r>
    <d v="2019-12-05T00:00:00"/>
    <s v="Resolución "/>
    <s v="1971"/>
    <n v="2019"/>
    <s v="Ministerio de Ambiente y Desarrollo Sostenible"/>
    <x v="3"/>
    <s v="Por la cual se establece el Libro de Operaciones Forestales en Línea y se dictan otras disposiciones."/>
    <s v="Todo"/>
    <x v="1"/>
    <x v="1"/>
    <s v="N/A"/>
    <s v="Acta de actualización de matriz legal ambiental_x000a__x000a_Estudios de impacto ambiental"/>
    <m/>
  </r>
  <r>
    <d v="2019-08-26T00:00:00"/>
    <s v="Decreto"/>
    <n v="1532"/>
    <n v="2019"/>
    <s v="Ministerio de Ambiente y Desarrollo Sostenible"/>
    <x v="3"/>
    <s v="Por medio del cual se modifica el Decreto Único Reglamentario del Sector Ambiente y Desarrollo Sostenible 1076 de 2015, en relación con las plantaciones forestales"/>
    <s v="Todo"/>
    <x v="0"/>
    <x v="1"/>
    <s v="N/A"/>
    <s v="Planes de manejo ambiental._x000a_Licencias ambientales."/>
    <m/>
  </r>
  <r>
    <d v="2019-08-14T00:00:00"/>
    <s v="Resolución "/>
    <s v="1107"/>
    <n v="2019"/>
    <s v="Autoridad Nacional de Licenciamiento Ambiental- ANLA"/>
    <x v="1"/>
    <s v="Por la cual se modifica el artículo 5o de la Resolución número 1402 de 2018 y se dictan otras disposiciones"/>
    <s v="Todo "/>
    <x v="0"/>
    <x v="1"/>
    <s v="N/A"/>
    <s v="Acta de actualización de matriz legal ambiental_x000a__x000a_Estudios de impacto ambiental"/>
    <m/>
  </r>
  <r>
    <d v="2019-05-02T00:00:00"/>
    <s v="Ley "/>
    <s v="1955"/>
    <n v="2019"/>
    <s v="Congreso de la República de Colombia"/>
    <x v="1"/>
    <s v="Por el cual se expide el Plan Nacional de Desarrollo 2018-2022. “Pacto por Colombia, Pacto por la Equidad”."/>
    <s v="Todo"/>
    <x v="1"/>
    <x v="1"/>
    <s v="N/A"/>
    <s v="Acta de actualización de la matriz legal ambiental "/>
    <m/>
  </r>
  <r>
    <d v="2019-02-06T00:00:00"/>
    <s v="Decreto "/>
    <s v="138"/>
    <n v="2019"/>
    <s v="Ministerio de Cultura"/>
    <x v="7"/>
    <s v="Por el cual se modifica la Parte VI “Patrimonio Arqueológico” del Decreto 1080 de 2015, Decreto Único Reglamentario del Sector Cultura."/>
    <s v="Todo"/>
    <x v="0"/>
    <x v="1"/>
    <s v="N/A"/>
    <s v="Estudios de impacto ambiental"/>
    <m/>
  </r>
  <r>
    <d v="2019-01-16T00:00:00"/>
    <s v="Resolución"/>
    <s v="0077"/>
    <n v="2019"/>
    <s v="Ministerio de Ambiente y Desarrollo Sostenible"/>
    <x v="1"/>
    <s v="&quot;Por la cual se establecen fechas para la presentación de informes de cumplimiento Ambiental en el marco del proceso de seguimiento ambiental de proyectos de competencia de la Autoridad Nacional de Licencias Ambientales y se dictan otras disposiciones."/>
    <s v="Todo"/>
    <x v="1"/>
    <x v="1"/>
    <s v="N/A"/>
    <s v="Estudios de impacto ambiental_x000a__x000a_Informes de cumplimiento ambiental_x000a__x000a_Informes de seguimiento ambiental"/>
    <m/>
  </r>
  <r>
    <d v="2019-01-16T00:00:00"/>
    <s v="Resolución"/>
    <s v="76"/>
    <n v="2019"/>
    <s v="Ministerio de Ambiente y Desarrollo Sostenible"/>
    <x v="4"/>
    <s v="Por la cual se adoptan los terminos de referencia para la elaboracion del EIA para el trámite de licencia ambiental de proyectos  para la construccion y operacionde instalaciones cuyo objeto sea el almacenamiento, tratamiento y/o aprovechamiento (recuperación / reciclado)de residuos de aparatos electricos o electrónicos (RAEE)&quot;"/>
    <s v="Todo"/>
    <x v="0"/>
    <x v="1"/>
    <s v="N/A"/>
    <s v="Estudios de impacto ambiental"/>
    <m/>
  </r>
  <r>
    <d v="2018-12-26T00:00:00"/>
    <s v="Resolución"/>
    <s v="2502"/>
    <n v="2018"/>
    <s v="Ministerio de Ambiente y Desarrollo Sostenible"/>
    <x v="2"/>
    <s v="&quot;Por la cual se extiende la vigenciade la resolucion 910 de 2008, modificada por la resolución 1111 de 2013&quot;"/>
    <s v="Todo"/>
    <x v="0"/>
    <x v="1"/>
    <s v="N/A"/>
    <s v="Acta de actualización de la matriz legal ambiental "/>
    <m/>
  </r>
  <r>
    <d v="2018-11-02T00:00:00"/>
    <s v="Resolución"/>
    <s v="1978"/>
    <n v="2018"/>
    <s v="Autoridad Nacional de Licenciamiento Ambiental- ANLA"/>
    <x v="3"/>
    <s v="“Por la cual se modifica la Resolución 0324 de 2015 y se dictan otras disposiciones&quot;"/>
    <s v="Todo"/>
    <x v="0"/>
    <x v="1"/>
    <s v="N/A"/>
    <s v="Estudios de impacto ambiental_x000a__x000a_Informes de cumplimiento ambiental_x000a__x000a_Plataforma de gestión de compromisos ambientales ESSA "/>
    <m/>
  </r>
  <r>
    <d v="2018-10-31T00:00:00"/>
    <s v="Resolución"/>
    <s v="411"/>
    <n v="2018"/>
    <s v="Ministerio de Agricultura"/>
    <x v="3"/>
    <s v="&quot;Por el cual se señala el valor de los costos de establecimiento y mantenimiento de plantaciones, el valor de los costos de mantenimiento de bosque natural y se fija el incentivo por arbol, para efectos del incentivo forestal para el año 2019&quot;"/>
    <s v="Todo"/>
    <x v="0"/>
    <x v="1"/>
    <s v="N/A"/>
    <s v="Informes de cumplimiento ambiental"/>
    <m/>
  </r>
  <r>
    <d v="2018-10-26T00:00:00"/>
    <s v="Resolución"/>
    <s v="2035"/>
    <n v="2018"/>
    <s v="Ministerio de Ambiente y Desarrollo Sostenible"/>
    <x v="7"/>
    <s v="&quot;Por medio del cual se implementan los centros regionales de diálogo ambiental y se dictan otras diposiciones&quot;"/>
    <s v="Todo"/>
    <x v="0"/>
    <x v="1"/>
    <s v="N/A"/>
    <s v="Acta de actualización de la matriz legal ambiental "/>
    <m/>
  </r>
  <r>
    <d v="2018-09-05T00:00:00"/>
    <s v="Resolución"/>
    <s v="4 0908"/>
    <n v="2018"/>
    <s v="Ministerio de Minas y Energía"/>
    <x v="9"/>
    <s v="Por el cual se decide la permanencia del Reglamento Tecnico de Instalaciones electricas RETIE"/>
    <s v="Todo"/>
    <x v="0"/>
    <x v="1"/>
    <s v="N/A"/>
    <s v="Acta de actualización de la matriz legal ambiental "/>
    <m/>
  </r>
  <r>
    <d v="2018-08-06T00:00:00"/>
    <s v="Decreto"/>
    <s v="1496"/>
    <n v="2018"/>
    <s v="Ministerio del Trabajo"/>
    <x v="10"/>
    <s v="Por el cual se adopta el Sistema Globalmente Armonizado de Clasificación y etiquetado de Productos Quimicos y se dictan otras disposiciones en materia de Seguridad Quimica."/>
    <s v="Artículos 2,13,14,16,17"/>
    <x v="0"/>
    <x v="1"/>
    <s v="N/A"/>
    <s v="MTHSO019 - Manual para el manejo de sustancias químicas_x000a_Códigos QR para sustancias químicas en los centros de trabajo"/>
    <m/>
  </r>
  <r>
    <d v="2018-08-03T00:00:00"/>
    <s v="Resolución"/>
    <s v="1486"/>
    <n v="2018"/>
    <s v="Ministerio de Ambiente y Desarrollo Sostenible"/>
    <x v="12"/>
    <s v="por la cual se adopta el formato único para el reporte de las contingencias para proyectos no licenciados y se adoptan otras determinaciones."/>
    <s v="Todo"/>
    <x v="0"/>
    <x v="1"/>
    <s v="N/A"/>
    <s v="_x000a_Matrices de riesgos ambientales"/>
    <m/>
  </r>
  <r>
    <d v="2018-08-03T00:00:00"/>
    <s v="Resolución"/>
    <s v="1479"/>
    <n v="2018"/>
    <s v="Ministerio de Ambiente y Desarrollo Sostenible"/>
    <x v="3"/>
    <s v="Por la cual se fija la Tarifa Mínima de la Tasa Compensatoria por Aprovechamiento Forestal Maderable en bosques naturales."/>
    <s v="Todo"/>
    <x v="0"/>
    <x v="1"/>
    <s v="N/A"/>
    <s v="Informes de cumplimiento ambiental_x000a__x000a_Acta de actualización de la matriz legal ambiental"/>
    <m/>
  </r>
  <r>
    <d v="2018-08-02T00:00:00"/>
    <s v="Decreto "/>
    <s v="1390"/>
    <n v="2018"/>
    <s v="Ministerio de Ambiente y Desarrollo Sostenible"/>
    <x v="3"/>
    <s v="Por el cual se adiciona un Capítulo al Título 9, de la Parte 2, del Libro 2, del Decreto 1076 de 2015, Decreto Único Reglamentario del Sector Ambiente y Desarrollo Sostenible, en lo relacionado con la Tasa Compensatoria por Aprovechamiento Forestal Maderable en bosques naturales y se dictan otras disposiciones"/>
    <s v="Todo"/>
    <x v="0"/>
    <x v="1"/>
    <s v="N/A"/>
    <s v="Informes de cumplimiento ambiental"/>
    <m/>
  </r>
  <r>
    <d v="2018-08-02T00:00:00"/>
    <s v="Resolución"/>
    <s v="1457"/>
    <n v="2018"/>
    <s v="Ministerio de Ambiente y Desarrollo Sostenible"/>
    <x v="3"/>
    <s v="Por la cual se levanta de manera parcial la veda de especies de flora silvestre y se toman otras determinaciones."/>
    <s v="Todo"/>
    <x v="0"/>
    <x v="1"/>
    <s v="N/A"/>
    <s v="Estudios de impacto ambiental"/>
    <m/>
  </r>
  <r>
    <d v="2018-08-02T00:00:00"/>
    <s v="Resolución"/>
    <s v="40807"/>
    <n v="2018"/>
    <s v="Ministerio de Minas y Energía"/>
    <x v="2"/>
    <s v="Por medio de la cual se adopta el Plan Integral de Gestión del Cambio Climático para el Sector Minero Energético (PIGCC)."/>
    <s v="Todo"/>
    <x v="1"/>
    <x v="1"/>
    <s v="N/A"/>
    <s v="Hoja de ruta cambio climático._x000a_Planes de Reducción de Emisiones de Gases de Efecto Invernadero (GEI)."/>
    <m/>
  </r>
  <r>
    <d v="2018-08-01T00:00:00"/>
    <s v="Resolución"/>
    <s v="1447"/>
    <n v="2018"/>
    <s v="Ministerio de Ambiente y Desarrollo Sostenible"/>
    <x v="2"/>
    <s v="por el cual se reglamenta el sistema de monitoreo, reporte y verificación de las acciones de mitigación a nivel nacional de que trata el artículo 175 de la ley 1753 de 2015 y se dictan otras disposiciones."/>
    <s v="Todo"/>
    <x v="1"/>
    <x v="1"/>
    <s v="N/A"/>
    <s v="Hoja de ruta cambio climático._x000a_Planes de Reducción de Emisiones de Gases de Efecto Invernadero (GEI)."/>
    <m/>
  </r>
  <r>
    <d v="2018-07-31T00:00:00"/>
    <s v="Resolución"/>
    <s v="1428"/>
    <n v="2018"/>
    <s v="Ministerio de Ambiente y Desarrollo Sostenible"/>
    <x v="3"/>
    <s v="por el cual se modifican los artículos 9,10 y 12 de la resolución numero 256 del 22 de febrero de 2018, por medio de la cual se adopta la actualizacion del manual de compensaciones ambientales del componente biotico y se toman otras determinaciones."/>
    <s v="Todo"/>
    <x v="2"/>
    <x v="2"/>
    <s v="N/A"/>
    <s v="Informes de cumplimiento ambiental"/>
    <m/>
  </r>
  <r>
    <d v="2018-07-27T00:00:00"/>
    <s v="Ley "/>
    <s v="1931"/>
    <n v="2018"/>
    <s v="Congreso de la República de Colombia"/>
    <x v="2"/>
    <s v="_x000a_Por la cual se establecen directrices para la gestión del cambio climático."/>
    <s v="Artículos 1, 2,3,14,16,17,19 (paragrafo),20,27,29,30,31,32,34,"/>
    <x v="0"/>
    <x v="1"/>
    <s v="N/A"/>
    <s v="Hoja de ruta cambio climático._x000a_Planes de Reducción de Emisiones de Gases de Efecto Invernadero (GEI)."/>
    <m/>
  </r>
  <r>
    <d v="2018-07-26T00:00:00"/>
    <s v="Resolución"/>
    <s v="1407"/>
    <n v="2018"/>
    <s v="Ministerio de Ambiente y Desarrollo Sostenible"/>
    <x v="4"/>
    <s v="por la cual se reglamenta la gestion ambiental de los residuos de envases y empaques de papel, cartón, plástico, vidrio, metal y se toman otras determinaciones."/>
    <s v="Artículos 14, 15, 16"/>
    <x v="1"/>
    <x v="1"/>
    <s v="N/A"/>
    <s v="KGAGA002-Plan de gestión integral de residuos sólidos"/>
    <m/>
  </r>
  <r>
    <d v="2018-07-25T00:00:00"/>
    <s v="Resolución"/>
    <s v="1402"/>
    <n v="2018"/>
    <s v="Ministerio de Ambiente y Desarrollo Sostenible"/>
    <x v="1"/>
    <s v="&quot;por la cual se adopta la Metodología General para la Elaboración y presentación de Estudios Ambientales y se toman otras determinaciones._x000a_"/>
    <s v="Todo"/>
    <x v="1"/>
    <x v="1"/>
    <s v="N/A"/>
    <s v="Estudios de impacto ambiental"/>
    <m/>
  </r>
  <r>
    <d v="2018-07-13T00:00:00"/>
    <s v="Decreto"/>
    <s v="1353"/>
    <n v="2018"/>
    <s v="Ministerio de Ambiente y Desarrollo Sostenible"/>
    <x v="7"/>
    <s v=" “Por el cual se Adiciona el capítulo 10 al Título V de la parte 2 del libro 2° del Decreto Único Reglamentario del Sector Administrativo de Minas y Energía en lo relacionado con la gestión integral del patrimonio geológico y paleontológico de la Nación y se dictan otras disposiciones"/>
    <s v="Todo"/>
    <x v="0"/>
    <x v="1"/>
    <s v="N/A"/>
    <s v="Informes de cumplimiento ambiental._x000a__x000a_Estudios de impacto ambiental"/>
    <m/>
  </r>
  <r>
    <d v="2018-07-13T00:00:00"/>
    <s v="Resolución"/>
    <s v="1303"/>
    <s v="2018"/>
    <s v="Ministerio de Ambiente y Desarrollo Sostenible"/>
    <x v="5"/>
    <s v="“Por la cual se modifica la Resolución 1283 de 2016 y se dictan otras disposiciones&quot;"/>
    <s v="Todo"/>
    <x v="0"/>
    <x v="1"/>
    <s v="N/A"/>
    <s v="Proyecto innovación"/>
    <m/>
  </r>
  <r>
    <d v="2018-07-10T00:00:00"/>
    <s v="CONPES"/>
    <s v="3934"/>
    <n v="2018"/>
    <s v="Consejo nacional de política_x000a_económica y social,_x000a_República de Colombia,_x000a_Departamento nacional de planeación"/>
    <x v="3"/>
    <s v="Politica de crecimiento verde"/>
    <s v="Todo"/>
    <x v="0"/>
    <x v="1"/>
    <s v="N/A"/>
    <s v="Acta de actualización de la matriz legal ambiental_x000a__x000a_Política Sistema de gestión integrado"/>
    <m/>
  </r>
  <r>
    <d v="2018-07-10T00:00:00"/>
    <s v="Resolución"/>
    <s v="1257"/>
    <n v="2018"/>
    <s v="Ministerio de Ambiente y Desarrollo Sostenible"/>
    <x v="6"/>
    <s v="Por la cual se desarrollan los parágrafos 1° y 2° del artículo 2.2.3.2.1.1.3 del Decreto 1090 de 2018, mediante el cual se adiciona el Decreto 1076 de 2015."/>
    <s v="Todo"/>
    <x v="0"/>
    <x v="1"/>
    <s v="N/A"/>
    <s v="KGAGA005-Plan de ahorro y uso eficiente del agua_x000a_"/>
    <m/>
  </r>
  <r>
    <d v="2018-06-29T00:00:00"/>
    <s v="Resolución"/>
    <s v="1209"/>
    <n v="2018"/>
    <s v="Ministerio de Ambiente y Desarrollo Sostenible"/>
    <x v="12"/>
    <s v="Por el cual se adoptan terminos de referencia unicos para la elaboración de los planes de contingencia para el transporte de hidrocarburos, derivados o sustancias nocivas de que trata el articulo 2.2.3.3.4.14 del decreto 1076 de 2015 y se toman otras determinaciones "/>
    <s v="Todo"/>
    <x v="0"/>
    <x v="1"/>
    <s v="N/A"/>
    <s v="Estudios de impacto ambiental_x000a__x000a_KTHSO002-Plan maestro para la gestión del riesgo en emergencias y desastres"/>
    <m/>
  </r>
  <r>
    <d v="2018-06-28T00:00:00"/>
    <s v="Decreto"/>
    <s v="1090"/>
    <n v="2018"/>
    <s v="Ministerio de Ambiente y Desarrollo Sostenible"/>
    <x v="6"/>
    <s v="“Por el cual se adiciona el Decreto 1076 de 2015, Decreto Único Reglamentario del Sector Ambiente y Desarrollo Sostenible, en lo relacionado con el Programa para el Uso Eficiente y Ahorro de Agua y se dictan otras disposiciones&quot;"/>
    <s v="Todo"/>
    <x v="0"/>
    <x v="1"/>
    <s v="N/A"/>
    <s v="KGAGA005-Plan de ahorro y uso eficiente del agua_x000a_"/>
    <m/>
  </r>
  <r>
    <d v="2018-06-14T00:00:00"/>
    <s v="Decreto"/>
    <s v="1007"/>
    <n v="2018"/>
    <s v="Ministerio de Ambiente y Desarrollo Sostenible"/>
    <x v="3"/>
    <s v="Por el cual se modifica el Capítulo 8 del Título 9 de la Parte 2 del Libro 2 del Decreto número 1076 de 2015, Decreto Único Reglamentario del Sector Ambiente y Desarrollo Sostenible, en los relacionado con la reglamentación de los componentes generales del incentivo de pago por servicios ambientales y la adquisición y mantenimiento de predios en áreas y ecosistemas estratégicos que tratan el Decreto-Ley número 870 de 2017 y los artículos 108 y 111 de a Ley 99 de 1993, modificados por los artículos 174 de la Ley 1753 de 2015 y 210 de la Ley 1450 de 2011, respectivamente"/>
    <s v="Artículo 2.2.9.8.1.4_x000a_Artículo 2.2.9.8.2.2 numeral A_x000a_Artículo 2.2.9.8.2.5_x000a_Articulo 2.2.9.8.3.3"/>
    <x v="0"/>
    <x v="1"/>
    <s v="N/A"/>
    <s v="Informes de cumplimiento ambiental."/>
    <m/>
  </r>
  <r>
    <d v="2018-06-13T00:00:00"/>
    <s v="Resolución"/>
    <s v="1084"/>
    <n v="2018"/>
    <s v="Ministerio de Ambiente y Desarrollo Sostenible"/>
    <x v="1"/>
    <s v="Por la cual se establecen las metodologías de valoración de costos económicos del deterioro y de la conservación del medio ambiente y los recursos naturales renovables y se dictan otras disposiciones"/>
    <s v="Todo"/>
    <x v="0"/>
    <x v="1"/>
    <s v="N/A"/>
    <s v="Informes de cumplimiento ambiental._x000a__x000a_Estudios de impacto ambiental"/>
    <m/>
  </r>
  <r>
    <d v="2018-05-31T00:00:00"/>
    <s v="Resolución"/>
    <s v="959"/>
    <n v="2018"/>
    <s v="Ministerio de Ambiente y Desarrollo Sostenible"/>
    <x v="6"/>
    <s v="“Por medio de la cual se reglamenta parcialmente el artículo 2.2.3.2.1.7 del Decreto 1076 de 2015 y se dictan otras disposiciones.”_x000a_Guía Nacional de Modelación del Recurso Hídrico para aguas superficiales continentales."/>
    <s v="Todo"/>
    <x v="0"/>
    <x v="1"/>
    <s v="N/A"/>
    <s v="Informes de cumplimiento ambiental._x000a__x000a_Estudios de impacto ambiental"/>
    <m/>
  </r>
  <r>
    <d v="2018-05-31T00:00:00"/>
    <s v="Resolución"/>
    <s v="957"/>
    <n v="2018"/>
    <s v="Ministerio de Ambiente y Desarrollo Sostenible"/>
    <x v="6"/>
    <s v="“Por la cual se adopta la Guía Técnica de Criterios para el acotamiento de las rondas hídricas en Colombia y se dictan otras disposiciones”"/>
    <s v="Todo"/>
    <x v="0"/>
    <x v="1"/>
    <s v="N/A"/>
    <s v="Informes de cumplimiento ambiental._x000a__x000a_Estudios de impacto ambiental"/>
    <m/>
  </r>
  <r>
    <d v="2018-05-09T00:00:00"/>
    <s v="Resolución"/>
    <s v="751"/>
    <n v="2018"/>
    <s v="Ministerio de Ambiente y Desarrollo Sostenible"/>
    <x v="6"/>
    <s v="“Por medio de la cual se adopta la Guía técnica para la formulación de los PORH continental superficial” "/>
    <s v="Todo"/>
    <x v="0"/>
    <x v="1"/>
    <s v="N/A"/>
    <s v="Informes de cumplimiento ambiental._x000a__x000a_Estudios de impacto ambiental"/>
    <m/>
  </r>
  <r>
    <d v="2018-04-20T00:00:00"/>
    <s v="Decreto"/>
    <s v="703"/>
    <n v="2018"/>
    <s v="Presidencia de la República"/>
    <x v="1"/>
    <s v="“Por el que se efectúan unos ajustes al Decreto 1076 de 2015, por medio del cual se expide el Decreto Único Reglamentario del Sector Ambiente y Desarrollo Sostenible y se dictan otras disposiciones.&quot;"/>
    <s v="Todo"/>
    <x v="0"/>
    <x v="1"/>
    <s v="N/A"/>
    <s v="Acta de actualización de la matriz legal ambiental "/>
    <m/>
  </r>
  <r>
    <d v="2018-04-10T00:00:00"/>
    <s v="Resolución"/>
    <s v="566"/>
    <n v="2018"/>
    <s v="Ministerio de Ambiente y Desarrollo Sostenible"/>
    <x v="6"/>
    <s v="“Por la cual se adopta la guía Metodológica para la formulación de los planes de manejo ambiental de microcuencas."/>
    <s v="Todo"/>
    <x v="0"/>
    <x v="1"/>
    <s v="N/A"/>
    <s v="Estudios de impacto ambiental"/>
    <m/>
  </r>
  <r>
    <d v="2018-03-28T00:00:00"/>
    <s v="Resolución"/>
    <s v="0002"/>
    <n v="2018"/>
    <s v="Consejo nacional de estupefacientes"/>
    <x v="10"/>
    <s v="Por la cual se modifica el numeral 2 del artículo 11 de la Resolución 0001 de 2015 &quot;Por la cual se unifica y actualiza la riormatividad sobre el control de sustancias y productos químicos&quot; "/>
    <s v="Todo"/>
    <x v="0"/>
    <x v="1"/>
    <s v="N/A"/>
    <s v="MTHSO019 - Manual para el manejo de sustancias químicas"/>
    <m/>
  </r>
  <r>
    <d v="2018-03-15T00:00:00"/>
    <s v="CONPES"/>
    <s v="3918"/>
    <n v="2018"/>
    <s v="Consejo nacional de política_x000a_económica y social,_x000a_República de Colombia,_x000a_Departamento nacional de planeación"/>
    <x v="1"/>
    <s v="Estrategia para la implementación de los objetivos de desarrollo sostenible (ods) en colombia"/>
    <s v="Todo"/>
    <x v="0"/>
    <x v="1"/>
    <s v="N/A"/>
    <s v="Informe de sostenibilidad"/>
    <m/>
  </r>
  <r>
    <d v="2018-03-07T00:00:00"/>
    <s v="Resolución "/>
    <s v="256"/>
    <n v="2018"/>
    <s v="Ministerio de Ambiente y Desarrollo Sostenible"/>
    <x v="3"/>
    <s v="Por la cual se adopta la actualizacion del Manual de Compensaciones Ambientales del Componente Biotico y se toman otras determinaciones. "/>
    <s v="Todo"/>
    <x v="2"/>
    <x v="2"/>
    <s v="N/A"/>
    <s v="Informes de cumplimiento ambiental_x000a_Estudios de impacto ambiental."/>
    <m/>
  </r>
  <r>
    <d v="2018-02-15T00:00:00"/>
    <s v="Decreto "/>
    <s v="284"/>
    <n v="2018"/>
    <s v="Ministerio de Ambiente y Desarrollo Sostenible"/>
    <x v="4"/>
    <s v="Por el cual se adiciona el decreto 1076 de 2015, unico reglamentario del sector ambiente y desarrollo sostenible, en lo relacionado con la gestion integral de los residuos de aparatos electricos y electronicos- RAEE y se dictan otras determinaciones. "/>
    <s v="Todo"/>
    <x v="0"/>
    <x v="1"/>
    <s v="N/A"/>
    <s v="KGAGA002-Plan de gestión integral de residuos sólidos"/>
    <m/>
  </r>
  <r>
    <d v="2018-01-18T00:00:00"/>
    <s v="Resolución "/>
    <s v="75"/>
    <n v="2018"/>
    <s v="Ministerio de Ambiente y Desarrollo Sostenible"/>
    <x v="9"/>
    <s v="Por la cual se adoptan los terminos de referencia para la elaboracion del Estudio de impacto ambiental, para proyectos de sistemas de transmision de Energia Electrica y se toman otras determinaciones. "/>
    <s v="Todo"/>
    <x v="0"/>
    <x v="1"/>
    <s v="N/A"/>
    <s v="Informes de cumplimiento ambiental_x000a_Estudios de impacto ambiental."/>
    <m/>
  </r>
  <r>
    <d v="2018-01-16T00:00:00"/>
    <s v="Decreto "/>
    <s v="050"/>
    <n v="2018"/>
    <s v="Ministerio de Ambiente y Desarrollo Sostenible"/>
    <x v="6"/>
    <s v="Por la cual se modifica parcialmente el Decreto 1076 de 2015, Decreto Unico Reglamentario del Sector Ambiente y Desarrollo Sostenible en relacion con los Consejos Ambientales Regionales de la Macrocuencas (CARMAC), el ordenamiento del recurso hidrico y vertimientos y se dictan otras disposiciones. "/>
    <s v="Articulos 2,4,5,6,7,8,9"/>
    <x v="0"/>
    <x v="1"/>
    <s v="N/A"/>
    <s v="Informes de cumplimiento ambiental_x000a_Estudios de impacto ambiental."/>
    <m/>
  </r>
  <r>
    <d v="2017-12-30T00:00:00"/>
    <s v="Documento"/>
    <m/>
    <s v="2017"/>
    <s v="Ministerio de Minas y Energía"/>
    <x v="9"/>
    <s v="Plan de acción indicativo de eficiencia energética 2017-2022"/>
    <s v="Todo"/>
    <x v="0"/>
    <x v="1"/>
    <s v="N/A"/>
    <s v="KGAGA006-Plan de ahorro y uso eficiente de energía"/>
    <m/>
  </r>
  <r>
    <d v="2017-03-23T00:00:00"/>
    <s v="Resolución "/>
    <s v="0196"/>
    <n v="2017"/>
    <s v="CDMB"/>
    <x v="3"/>
    <s v="Por la cual se establece el listado de las especies silvestres en veda de la diversidad biológica del área de jurisdicción de la Corporación Autónoma Regional para la Defensa de la Meseta Bucaramanga y se dictan otras disposiciones"/>
    <s v="Todo "/>
    <x v="0"/>
    <x v="1"/>
    <s v="N/A"/>
    <s v="Estudios de impacto ambiental"/>
    <m/>
  </r>
  <r>
    <d v="2017-12-20T00:00:00"/>
    <s v="Decreto "/>
    <s v="2157"/>
    <n v="2017"/>
    <s v="Presidencia de la República"/>
    <x v="12"/>
    <s v="&quot;por medio del cual se adoptan directrices generales para la elaboración del plan de gestión del riesgo de desastres de las entidades públicas y privadas en el marco del artículo 42 de la ley 1523 de 2012&quot;"/>
    <s v="Artículos 2.3.1.5.2.1.1"/>
    <x v="0"/>
    <x v="1"/>
    <s v="N/A"/>
    <s v="KTHSO002-Plan maestro para la gestión del riesgo en emergencias y desastres"/>
    <m/>
  </r>
  <r>
    <d v="2017-09-25T00:00:00"/>
    <s v="Decreto "/>
    <s v="1564"/>
    <n v="2017"/>
    <s v="Ministerio de Hacienda y Credito público"/>
    <x v="1"/>
    <s v="Por el cual se modifica parcialmente y se adiciona el capitulo 14, titulo 1, parte 3, libro 1 del decreto 1625 de 2016, unico reglamentario en materia tributaria. "/>
    <s v="Todo"/>
    <x v="0"/>
    <x v="1"/>
    <s v="N/A"/>
    <s v="Informes de cumplimiento ambiental."/>
    <m/>
  </r>
  <r>
    <d v="2017-08-15T00:00:00"/>
    <s v="Resolución "/>
    <s v="1669"/>
    <n v="2017"/>
    <s v="Ministerio de Ambiente y Desarrollo Sostenible"/>
    <x v="1"/>
    <s v="Por la cual se adoptan los criterios tecnicos para el uso de herramientas economicas en los proyectos, obras o actividades objeto de licencia ambiental o instrumento equivalente y se adoptan otras determinaciones. "/>
    <s v="Todo"/>
    <x v="0"/>
    <x v="1"/>
    <s v="N/A"/>
    <s v="Estudios de impacto ambiental_x000a__x000a_Informes de cumplimiento ambiental"/>
    <m/>
  </r>
  <r>
    <d v="2017-08-02T00:00:00"/>
    <s v="Resolución "/>
    <s v="1571"/>
    <n v="2017"/>
    <s v="Ministerio de Ambiente y Desarrollo Sostenible"/>
    <x v="6"/>
    <s v="Por la cual se fija la Tarifa Minima por Utilizacion del Aguas"/>
    <s v="Todo"/>
    <x v="0"/>
    <x v="1"/>
    <s v="N/A"/>
    <s v="Informes de cumplimiento ambiental."/>
    <m/>
  </r>
  <r>
    <d v="2017-07-26T00:00:00"/>
    <s v="Resolución "/>
    <s v="1519"/>
    <n v="2017"/>
    <s v="Ministerio de Ambiente y Desarrollo Sostenible"/>
    <x v="9"/>
    <s v="Por la cual se adoptan los terminos de referencia para la elaboracion del estudio de impacto ambiental- EIA, requerido para el tramite de la licencia ambiental de los proyectos de construccion y operación de centrales generadoras de energia hidroelectrica y se toman otras determinaciones. "/>
    <s v="Todo"/>
    <x v="0"/>
    <x v="1"/>
    <s v="N/A"/>
    <s v="Estudios de impacto ambiental"/>
    <m/>
  </r>
  <r>
    <d v="2017-07-14T00:00:00"/>
    <s v="Ley "/>
    <s v="1844"/>
    <n v="2017"/>
    <s v="Congreso de la República de Colombia"/>
    <x v="2"/>
    <s v="Por medio de la cual se aprueba el &quot;Acuerdo de París&quot;, adoptado el 12 de diciembre de 2015 en París Francia"/>
    <s v="Todo"/>
    <x v="0"/>
    <x v="1"/>
    <s v="N/A"/>
    <s v="Hoja de ruta cambio climático._x000a_Planes de Reducción de Emisiones de Gases de Efecto Invernadero (GEI)."/>
    <m/>
  </r>
  <r>
    <d v="2017-07-07T00:00:00"/>
    <s v="Decreto "/>
    <s v="1155"/>
    <n v="2017"/>
    <s v="Ministerio de Ambiente y Desarrollo Sostenible"/>
    <x v="6"/>
    <s v="Por el cual se modifican los artículos 2.2.9.6,1.9&quot; 2.2.9.6.1,10. Y 2.2.9.6.1,12. del Libro 2, Parte 2, Título 9, Capítulo 6, Sección 1, del Decreto 1076 de 2015, Decreto Único Reglamentario del Sector Ambiente y Desarrollo Sostenible, en lo relacionado con la Tasa por Utilización de Aguas y se dictan otras disposiciones"/>
    <s v="Todo"/>
    <x v="0"/>
    <x v="1"/>
    <s v="N/A"/>
    <s v="Informes de cumplimiento ambiental"/>
    <m/>
  </r>
  <r>
    <d v="2017-07-06T00:00:00"/>
    <s v="Resolución"/>
    <s v="1326"/>
    <n v="2017"/>
    <s v="Ministerio de Ambiente y Desarrollo Sostenible"/>
    <x v="4"/>
    <s v="Por la cual se establecen los sistemas de recoleccion selectiva y gestion ambiental de llantas usadas y se dictan otras disposiciones. "/>
    <s v="Todo"/>
    <x v="0"/>
    <x v="1"/>
    <s v="N/A"/>
    <s v="KGAGA002-Plan de gestión integral de residuos sólidos"/>
    <m/>
  </r>
  <r>
    <d v="2017-06-29T00:00:00"/>
    <s v="Decreto "/>
    <s v="1120"/>
    <n v="2017"/>
    <s v="Ministerio de Ambiente y Desarrollo Sostenible"/>
    <x v="1"/>
    <s v="Por el cual se modifican los numerales 3 y 4 del articulo 2.2.9.3.1.17 del decreto 1076 de 2015 y se toman otras determinaciones. "/>
    <s v="Todo"/>
    <x v="0"/>
    <x v="1"/>
    <s v="N/A"/>
    <s v="Informes de cumplimiento ambiental"/>
    <m/>
  </r>
  <r>
    <d v="2017-06-05T00:00:00"/>
    <s v="Resolución "/>
    <s v="1051"/>
    <n v="2017"/>
    <s v="Ministerio de Ambiente y Desarrollo Sostenible"/>
    <x v="3"/>
    <s v="Por la cual se reglamenta los Bancos de Habitat consagrados en el titulo 9, parte 2, libro 2, capitulo 3 del decreto 1076 de 2015 y se adoptan otras disposiciones.  "/>
    <s v="Todo"/>
    <x v="0"/>
    <x v="1"/>
    <s v="N/A"/>
    <s v="Estudios de impacto ambiental_x000a__x000a_Informes de cumplimiento ambiental"/>
    <m/>
  </r>
  <r>
    <d v="2017-06-01T00:00:00"/>
    <s v="Decreto "/>
    <s v="926"/>
    <n v="2017"/>
    <s v="Presidencia de la República"/>
    <x v="2"/>
    <s v="Por el cual se modifica el epígrafe de la Parte 5 y se adiciona el Título 5 a la Parte 5 del Libro 1 del Decreto 1625 de 2016 Único Reglamentario en Materia Tributaria y el Título 11 de la Parte 2 de Libro 2 al Decreto 1076 de 2015 Único Reglamentario del Sector Ambiente y Desarrollo Sostenible, para reglamentar el parágrafo 3 del articulo 222 de la ley 1819 de 2016._x000a__x000a_Reglamenta el impuesto nacional al carbono."/>
    <s v="Todo"/>
    <x v="0"/>
    <x v="1"/>
    <s v="N/A"/>
    <s v="Informes de cumplimiento ambiental"/>
    <m/>
  </r>
  <r>
    <d v="2017-05-25T00:00:00"/>
    <s v="Decreto "/>
    <s v="870"/>
    <n v="2017"/>
    <s v="Presidencia de la República"/>
    <x v="3"/>
    <s v="Por el cual se establece el pago por servicios ambientales y otros incentivos a la conservacion"/>
    <s v="Todo"/>
    <x v="0"/>
    <x v="1"/>
    <s v="N/A"/>
    <s v="Informes de cumplimiento ambiental"/>
    <m/>
  </r>
  <r>
    <d v="2017-02-28T00:00:00"/>
    <s v="Resolución"/>
    <s v="472"/>
    <n v="2017"/>
    <s v="Ministerio de Ambiente y Desarrollo Sostenible"/>
    <x v="4"/>
    <s v="Por la cual se reglamenta la Gestión integral de residuos generados en las actividades de construcción y demolición - RCD y se dictan otras determinaciones. "/>
    <s v="Todo"/>
    <x v="0"/>
    <x v="1"/>
    <s v="N/A"/>
    <s v="KGAGA002-Plan de gestión integral de residuos sólidos_x000a_MTHSO019 - Manual para el manejo de sustancias químicas"/>
    <m/>
  </r>
  <r>
    <d v="2017-01-24T00:00:00"/>
    <s v="Resolución "/>
    <s v="97"/>
    <n v="2017"/>
    <s v="Ministerio de Ambiente y Desarrollo Sostenible"/>
    <x v="3"/>
    <s v="Por la cual se crea el Registro Unico de ecosistemas y Areas Ambientales y se adoptan otras disposiciones. El Ministerio de Ambiente y desarrollo sostenible, en ejercicio de sus facultades constitucionales y legales y, en especial la asignada en el parágrafo 2 del artículo 174 de la ley 1753 de 2015."/>
    <s v="Todo"/>
    <x v="0"/>
    <x v="1"/>
    <s v="N/A"/>
    <s v="Estudios de impacto ambiental"/>
    <m/>
  </r>
  <r>
    <d v="2017-01-20T00:00:00"/>
    <s v="Decreto "/>
    <s v="75"/>
    <n v="2017"/>
    <s v="Ministerio de Ambiente y Desarrollo Sostenible"/>
    <x v="6"/>
    <s v="Por el cual se modifica el literal h del articulo 2,2,9,3,1,2, el paragrafo del articulo 2,2,9,3,1,3, el articulo 2,2,9,3,1,8 y el numeral 4 del articulo 2,2,9,3,1,17 del Decreto 1076 de 2015, en lo relacionado con la &quot;Inversion forzosa por la utilizacion del agua tomada directamente de fuentes naturales&quot; y se toman otras determinaciones&quot;"/>
    <s v="Todo"/>
    <x v="0"/>
    <x v="1"/>
    <s v="N/A"/>
    <s v="Informes de cumplimiento ambiental "/>
    <m/>
  </r>
  <r>
    <d v="2017-01-01T00:00:00"/>
    <s v="Documento"/>
    <m/>
    <n v="2017"/>
    <s v="Ministerio de Ambiente y Desarrollo Sostenible"/>
    <x v="2"/>
    <s v="Politica Nacional de cambio climatico. "/>
    <s v="Todo"/>
    <x v="0"/>
    <x v="1"/>
    <s v="N/A"/>
    <s v="Política Sistema de gestión integrado_x000a_Hoja de ruta cambio climático._x000a_Planes de Reducción de Emisiones de Gases de Efecto Invernadero (GEI)."/>
    <m/>
  </r>
  <r>
    <d v="2016-12-31T00:00:00"/>
    <s v="Resolución "/>
    <s v="41286"/>
    <n v="2016"/>
    <s v="Ministerio de Minas y Energía"/>
    <x v="9"/>
    <s v="Por el cual se adopta el Plan de Acción indicativo 2017-2022 para el desarrollo del Programa de Uso Racional y Eficiente de la Energía, PROURE"/>
    <s v="Todo"/>
    <x v="0"/>
    <x v="1"/>
    <s v="N/A"/>
    <s v="KGAGA006-Plan de ahorro y uso eficiente de energía"/>
    <m/>
  </r>
  <r>
    <d v="2016-12-28T00:00:00"/>
    <s v="Resolución "/>
    <s v="5747"/>
    <n v="2016"/>
    <s v="Ministerio de Transporte"/>
    <x v="10"/>
    <s v="Por la cual se modifica el parágrafo 1 del articulo 3 y el articulo 6 de la Resolucion 1223 de 2014, modificada por la Resolución 2328 de 2016_x000a__x000a_Curso para transporte de mercancías peligrosas"/>
    <s v="Todo"/>
    <x v="0"/>
    <x v="1"/>
    <s v="N/A"/>
    <s v="MTHSO019 - Manual para el manejo de sustancias químicas_x000a__x000a_Certificados de capacitaciones"/>
    <m/>
  </r>
  <r>
    <d v="2016-12-23T00:00:00"/>
    <s v="Resolución "/>
    <s v="2183"/>
    <n v="2016"/>
    <s v="Ministerio de Ambiente y Desarrollo Sostenible"/>
    <x v="9"/>
    <s v="Por la cual se adoptan los términos de referencia para la elaboración del diagnostico ambiental de alternativas, en proyectos de sistemas de transmisión de energía eléctrica y se toman otras determinaciones   "/>
    <s v="Todo"/>
    <x v="0"/>
    <x v="1"/>
    <s v="N/A"/>
    <s v="Informes de cumplimiento ambiental."/>
    <m/>
  </r>
  <r>
    <d v="2016-12-23T00:00:00"/>
    <s v="Resolución "/>
    <s v="2182"/>
    <n v="2016"/>
    <s v="Ministerio de Ambiente y Desarrollo Sostenible"/>
    <x v="11"/>
    <s v="Por la cual se modifica y consolida el modelo de almacenamiento geográfico contenido en la metodología general para la presentación de estudios ambientales y en el manual de seguimiento ambiental de proyectos"/>
    <s v="Todo"/>
    <x v="0"/>
    <x v="1"/>
    <s v="N/A"/>
    <s v="Estudios de impacto ambiental"/>
    <m/>
  </r>
  <r>
    <d v="2016-12-22T00:00:00"/>
    <s v="Decreto "/>
    <s v="2099"/>
    <n v="2016"/>
    <s v="Ministerio de Ambiente y Desarrollo Sostenible"/>
    <x v="6"/>
    <s v="Por el cual se modifica el Decreto único Reglamentario del Sector Ambiente y Desarrollo Sostenible, Decreto 1076 de 2015, en lo relacionado con la “Inversión Forzosa por la utilización del agua tomada directamente de fuentes naturales” y se toman otras determinaciones"/>
    <s v="Artículos 1 y 2 "/>
    <x v="0"/>
    <x v="1"/>
    <s v="N/A"/>
    <s v="Informes de cumplimiento ambiental."/>
    <m/>
  </r>
  <r>
    <d v="2016-12-06T00:00:00"/>
    <s v="Resolución"/>
    <s v="2028"/>
    <n v="2016"/>
    <s v="Ministerio de Ambiente y Desarrollo Sostenible"/>
    <x v="3"/>
    <s v="Por el cual se crea el programa &quot;bosques de Paz&quot; y se adoptan otras disposiciones."/>
    <s v="Todo"/>
    <x v="0"/>
    <x v="1"/>
    <s v="N/A"/>
    <s v="Estudios de impacto ambiental"/>
    <m/>
  </r>
  <r>
    <d v="2016-11-30T00:00:00"/>
    <s v="Resolución"/>
    <s v="1987"/>
    <n v="2016"/>
    <s v="Ministerio de Ambiente y Desarrollo Sostenible"/>
    <x v="3"/>
    <s v="Por la cual se delimita el Páramo Los Nevados y se adoptan otras disposiciones"/>
    <s v="Todo"/>
    <x v="0"/>
    <x v="1"/>
    <s v="N/A"/>
    <s v="Estudios de impacto ambiental"/>
    <m/>
  </r>
  <r>
    <d v="2016-11-21T00:00:00"/>
    <s v="CONPES "/>
    <s v="3874"/>
    <n v="2016"/>
    <s v="DNP"/>
    <x v="4"/>
    <s v="Politica nacional para la gestión integral de residuos sólidos"/>
    <s v="Todo"/>
    <x v="0"/>
    <x v="1"/>
    <s v="N/A"/>
    <s v="KGAGA002-Plan de gestión integral de residuos sólidos"/>
    <m/>
  </r>
  <r>
    <d v="2016-10-27T00:00:00"/>
    <s v="Resolución"/>
    <s v="1767"/>
    <n v="2016"/>
    <s v="Ministerio de Ambiente y Desarrollo Sostenible"/>
    <x v="12"/>
    <s v="Por la cual se adopta el formato  único para el reporte de las contingencias y se adoptan otras determinaciones"/>
    <s v="Todo"/>
    <x v="0"/>
    <x v="1"/>
    <s v="N/A"/>
    <s v="_x000a_Matrices de riesgos ambientales"/>
    <s v="_x000a_"/>
  </r>
  <r>
    <d v="2016-10-24T00:00:00"/>
    <s v="Resolución"/>
    <s v="1741"/>
    <n v="2016"/>
    <s v="Ministerio de Ambiente y Desarrollo Sostenible"/>
    <x v="10"/>
    <s v="Por la cual se modifica la Resolución 222 de 2011 y se adoptan otras disposiciones "/>
    <s v="Todo"/>
    <x v="0"/>
    <x v="1"/>
    <s v="N/A"/>
    <s v="KGAGA002-Plan de gestión integral de residuos sólidos_x000a__x000a_KPSMD001 -Plan para el manejo de PCB_x000a__x000a_MTHSO019 - Manual para el manejo de sustancias químicas"/>
    <m/>
  </r>
  <r>
    <d v="2016-10-24T00:00:00"/>
    <s v="Resolución"/>
    <s v="1740"/>
    <n v="2016"/>
    <s v="Ministerio de Ambiente y Desarrollo Sostenible"/>
    <x v="3"/>
    <s v="Por la cual se establecen lineamientos generales para el manejo, aprovechamiento y establecimiento de guaduales y bambusales y se dictan otras disposiciones"/>
    <s v="Artículos 1, 2, 3, 4, 5, 6, 7, 8, 9, 10, 11, 12, 13, 14, 15, 16, 17, 18 y 21 "/>
    <x v="0"/>
    <x v="1"/>
    <s v="N/A"/>
    <s v="Estudios de impacto ambiental"/>
    <m/>
  </r>
  <r>
    <d v="2016-10-05T00:00:00"/>
    <s v="CONPES "/>
    <s v="3868"/>
    <n v="2016"/>
    <s v="DNP"/>
    <x v="10"/>
    <s v="Politica de gestión del riesgo asociado al uso de sustancias químicas"/>
    <s v="Todo"/>
    <x v="0"/>
    <x v="1"/>
    <s v="N/A"/>
    <s v="MTHSO019 - Manual para el manejo de sustancias químicas"/>
    <m/>
  </r>
  <r>
    <d v="2016-08-03T00:00:00"/>
    <s v="Resolución "/>
    <s v="1283"/>
    <n v="2016"/>
    <s v="Ministerio de Ambiente y Desarrollo Sostenible"/>
    <x v="5"/>
    <s v="Por la cual se establece el procedimiento y requisitos para la expedición de la certificación de beneficio ambiental por nuevas inversiones en proyectos de fuentes no convencionales de energías renovables – FNCER y gestión eficiente de la energía, para obtener los beneficios tributarios de que tratan los artículos 11, 12, 13 y 14 de la Ley 1715 de 2014 "/>
    <s v="Todo"/>
    <x v="1"/>
    <x v="1"/>
    <s v="N/A"/>
    <s v="Proyecto innovación"/>
    <m/>
  </r>
  <r>
    <d v="2016-05-03T00:00:00"/>
    <s v="Resolución "/>
    <s v="0689"/>
    <n v="2016"/>
    <s v="Ministerio de Salud y Protección Social, Ministerio de Ambiente y Desarrollo Sosstenible"/>
    <x v="10"/>
    <s v="Por la cual se adopta el reglamento técnico que establece los límites máximos de fósforo y la biodegradabilidad de los tensoactivos presentes en detergentes y jabones, y se dictan otras disposiciones"/>
    <s v="Artículos  5, 6, 11, 12, 13 y 14"/>
    <x v="1"/>
    <x v="1"/>
    <s v="N/A"/>
    <s v="Informes de cumplimiento ambiental_x000a_MTHSO019 - Manual para el manejo de sustancias químicas_x000a_Informes de seguimiento ambiental"/>
    <m/>
  </r>
  <r>
    <d v="2016-04-27T00:00:00"/>
    <s v="Resolución "/>
    <s v="667"/>
    <n v="2016"/>
    <s v="Ministerio de Ambiente y Desarrollo Sostenible"/>
    <x v="12"/>
    <s v="Por la cual se establecen los indicadores mínimos de que trata el artículo 2.2.8.6.5.3 del Decreto 1076 de 2015 y se adoptan otras disposiciones"/>
    <s v="Artículos 1 y 2"/>
    <x v="0"/>
    <x v="1"/>
    <s v="N/A"/>
    <s v="PGAGA005-Evaluación Desempeño Ambiental"/>
    <m/>
  </r>
  <r>
    <d v="2016-03-02T00:00:00"/>
    <s v="Resolución "/>
    <s v="376"/>
    <n v="2016"/>
    <s v="Ministerio de Ambiente y Desarrollo Sostenible"/>
    <x v="9"/>
    <s v="Por la cual se señalan los casos en los que no se requerirá adelantar trámite de modificación de la licencia ambiental o su equivalente, para aquellas obras o actividades consideradas cambios menores o de ajuste normal dentro del giro ordinario de los proyectos de energía, presas, represas, trasvases y embalses "/>
    <s v="Todo "/>
    <x v="0"/>
    <x v="1"/>
    <s v="N/A"/>
    <s v="Plataforma de gestión de compromisos ambientales ESSA _x000a__x000a_Informes de cumplimiento ambiental"/>
    <m/>
  </r>
  <r>
    <d v="2016-02-24T00:00:00"/>
    <s v="Decreto"/>
    <s v="298"/>
    <n v="2016"/>
    <s v="Ministerio de Ambiente y Desarrollo Sostenible"/>
    <x v="2"/>
    <s v="Por el cual se establece la organización y funcionamiento del Sistema Nacional de Cambio Climático y se dicten otras disposiciones "/>
    <s v="Artículos 1, 2, 3 y 10"/>
    <x v="0"/>
    <x v="1"/>
    <s v="N/A"/>
    <s v="Hoja de ruta cambio climático._x000a_Planes de Reducción de Emisiones de Gases de Efecto Invernadero (GEI)._x000a_Estudios de impacto ambiental"/>
    <m/>
  </r>
  <r>
    <d v="2016-02-08T00:00:00"/>
    <s v="Resolución"/>
    <s v="40122"/>
    <n v="2016"/>
    <s v="Ministerio de Minas y Energía"/>
    <x v="9"/>
    <s v="Por el cual se adiciona y modifica el Reglamento Técnico de Iluminación y Alumbrado Público RETILAP"/>
    <s v="Artículos 2.1, 2.3, 2.4 y 3"/>
    <x v="0"/>
    <x v="1"/>
    <s v="N/A"/>
    <s v="Acta de actualización de la matriz legal ambiental "/>
    <m/>
  </r>
  <r>
    <d v="2016-01-06T00:00:00"/>
    <s v="Ley"/>
    <s v="1774"/>
    <n v="2016"/>
    <s v="Congreso de la República de Colombia"/>
    <x v="3"/>
    <s v="Por medio de la cual se modifican el Código Civil, la Ley 84 de 1989, el Código Penal, el Código de Procedimiento Penal y se dictan otras disposiciones"/>
    <s v="Todo"/>
    <x v="0"/>
    <x v="1"/>
    <s v="N/A"/>
    <s v="MGAGA004-Manual para el manejo de fauna"/>
    <m/>
  </r>
  <r>
    <d v="2015-12-29T00:00:00"/>
    <s v="Resolución"/>
    <s v="2659"/>
    <n v="2015"/>
    <s v="Ministerio de Ambiente y Desarrollo Sostenible"/>
    <x v="6"/>
    <s v="Por la cual se modifica el artículo 21 de la Resolución 631 de 2015"/>
    <s v="Artículo 1"/>
    <x v="0"/>
    <x v="1"/>
    <s v="N/A"/>
    <s v="Plataforma de gestión de compromisos ambientales ESSA _x000a__x000a_Informes de cumplimiento ambiental"/>
    <m/>
  </r>
  <r>
    <d v="2015-12-11T00:00:00"/>
    <s v="Documento"/>
    <m/>
    <n v="2015"/>
    <s v="Naciones Unidas"/>
    <x v="10"/>
    <s v="Sistema globalmente armonizado de clasificación y etiquetado de productos químicos (SGA)"/>
    <s v="Todo"/>
    <x v="0"/>
    <x v="1"/>
    <s v="N/A"/>
    <s v="MTHSO019 - Manual para el manejo de sustancias químicas"/>
    <m/>
  </r>
  <r>
    <d v="2015-12-11T00:00:00"/>
    <s v="Documento"/>
    <m/>
    <n v="2015"/>
    <s v="Naciones Unidas"/>
    <x v="2"/>
    <s v="Convención Marco sobre el Cambio Climático"/>
    <s v="Todo"/>
    <x v="0"/>
    <x v="1"/>
    <s v="N/A"/>
    <s v="Hoja de ruta cambio climático._x000a_Planes de Reducción de Emisiones de Gases de Efecto Invernadero (GEI)."/>
    <m/>
  </r>
  <r>
    <d v="2015-11-20T00:00:00"/>
    <s v="Decreto "/>
    <s v="2220"/>
    <n v="2015"/>
    <s v="Presidencia de la República"/>
    <x v="9"/>
    <s v="Por el cual se adiciona una sección al Decreto 1076 de 2015 en lo relacionado con las licencias y permisos ambientales para Proyectos de Interés Nacional y Estratégicos (PINE)."/>
    <s v="Todo"/>
    <x v="0"/>
    <x v="1"/>
    <s v="N/A"/>
    <s v="Estudios de impacto ambiental_x000a__x000a_Plataforma de gestión de compromisos ambientales ESSA "/>
    <m/>
  </r>
  <r>
    <d v="2015-11-04T00:00:00"/>
    <s v="Decreto"/>
    <s v="2143"/>
    <n v="2015"/>
    <s v="Presidencia de la República"/>
    <x v="5"/>
    <s v="Por el cual se adiciona el Decreto único Reglamentario  del Sector Administrativo de Minas y Energía, 1073 de 2015, en lo relacionado con la definición de los lineamientos para la aplicación de los incentivos establecidos en el capitulo III de la Ley 1715 de 2014 "/>
    <s v="Todo"/>
    <x v="0"/>
    <x v="1"/>
    <s v="N/A"/>
    <s v="Proyecto innovación"/>
    <m/>
  </r>
  <r>
    <d v="2015-10-05T00:00:00"/>
    <s v="Decreto "/>
    <s v="1956"/>
    <n v="2015"/>
    <s v="Presidencia de la República"/>
    <x v="1"/>
    <s v="Por el que se efectúan unas precisiones al Decreto 1076 de 2015, Por medio del cual se expide el Decreto Único Reglamentario del Sector Ambiente y Desarrollo Sostenible"/>
    <s v="Artículos 2, 4, 5, 6, 7, 8 y 10"/>
    <x v="0"/>
    <x v="1"/>
    <s v="N/A"/>
    <s v="Estudios de impacto ambiental_x000a__x000a_Informes de cumplimiento ambiental"/>
    <m/>
  </r>
  <r>
    <d v="2015-09-23T00:00:00"/>
    <s v="NTC "/>
    <s v="14001"/>
    <n v="2015"/>
    <s v="NTC"/>
    <x v="1"/>
    <s v="Sistemas de Gestión Ambiental"/>
    <s v="Todo"/>
    <x v="0"/>
    <x v="1"/>
    <s v="N/A"/>
    <s v="Acta de actualización de la matriz legal ambiental_x000a_Proyecto Brújula 2"/>
    <m/>
  </r>
  <r>
    <d v="2015-08-10T00:00:00"/>
    <s v="Resolución "/>
    <s v="321"/>
    <n v="2015"/>
    <s v="Parques Nacionales Naturales de Colombia"/>
    <x v="1"/>
    <s v="Por la cual se fijan las tarifas para el cobro de los servicios de evaluación y seguimiento de permisos , concesiones, autorizaciones y demás instrumentos de control y manejo ambiental"/>
    <s v="Artículos 1, 2, 3 y 5"/>
    <x v="0"/>
    <x v="1"/>
    <s v="N/A"/>
    <s v="informes de cumplimiento ambiental"/>
    <m/>
  </r>
  <r>
    <d v="2015-06-09T00:00:00"/>
    <s v="Ley "/>
    <s v="1753"/>
    <n v="2015"/>
    <s v="Congreso de la República de Colombia"/>
    <x v="1"/>
    <s v="Por la cual se expide el Plan Nacional de Desarrollo 2014-2018 “Todos por un nuevo país” "/>
    <s v="Artículos 54, 88, 172, 173, 174, 175, 176, 177, 178 y 179"/>
    <x v="1"/>
    <x v="1"/>
    <s v="N/A"/>
    <s v="Acta de actualización de la matriz legal ambiental_x000a__x000a_Informes de cumplimiento ambiental"/>
    <m/>
  </r>
  <r>
    <d v="2015-05-26T00:00:00"/>
    <s v="Decreto "/>
    <s v="1080"/>
    <n v="2015"/>
    <s v="Presidencia de la República"/>
    <x v="7"/>
    <s v="Por medio del cual se expide el Decreto Único Reglamentario del Sector Cultura"/>
    <s v="LIBRO 1: 1.1.1.1._x000a_LIBRO 2: 2.3.1.1, 2.3.1.2, 2.3.1.3, 2.6.1.1, 2.6.1.2, 2.6.1.3, 2.6.1.4, 2.6.2.1, 2.6.2.2, 2.6.2.3, 2.6.2.4, 2.6.2.5, 2.6.2.6, 2.6.2.7, 2.6.2.8, 2.6.2.9, 2.6.2.10, 2.6.2.11, 2.6.2.12, 2.6.2.13, 2.6.2.14, 2.6.2.15, 2.6.2.16, 2.6.2.17, 2.6.2.18, 2.6.2.19, 2.6.2.20, 2.6.2.21, 2.6.2.22, 2.6.2.23, 2.6.2.24, 2.6.2.25"/>
    <x v="1"/>
    <x v="1"/>
    <s v="N/A"/>
    <s v="informe de cumplimiento ambiental_x000a__x000a_Informes de seguimiento ambiental."/>
    <m/>
  </r>
  <r>
    <d v="2015-05-26T00:00:00"/>
    <s v="Decreto "/>
    <s v="1076"/>
    <n v="2015"/>
    <s v="Presidencia de la República"/>
    <x v="1"/>
    <s v="Por medio del cual se expide el Decreto Único Reglamentario del Sector Ambiente y Desarrollo Sostenible"/>
    <s v="Todo"/>
    <x v="3"/>
    <x v="1"/>
    <s v="N/A"/>
    <s v="Acta de actualización de la matriz legal ambiental_x000a__x000a_Licencias ambientales_x000a__x000a_Permisos ambientales"/>
    <m/>
  </r>
  <r>
    <d v="2015-05-26T00:00:00"/>
    <s v="Decreto"/>
    <s v="1079"/>
    <n v="2015"/>
    <s v="Presidencia de la República"/>
    <x v="10"/>
    <s v="Por medio del cual se expide el Decreto Único Reglamentario del Sector Transporte"/>
    <s v="LIBRO 1: 1.1.1.1_x000a_LIBRO 2: 2.1.1.1, 2.1.1.2, 2.1.2.1, 2.2.1.7.8.1, 2.2.1.7.8.2, 2.2.1.7.8.1.1, 2.2.1.7.8.1.2, 2.2.1.7.8.2.1-2.2, 2.2.1.7.8.2.3, 2.2.1.7.8.2.4, 2.2.1.7.8.2.5, 2.2.1.7.8.3.1, 2.2.1.7.8.3.2, 2.2.1.7.8.3.3, 2.2.1.7.8.3.4, 2.2.1.7.8.3.5, 2.2.1.7.8.3.6, 2.2.1.7.8.3.7, 2.2.1.7.8.3.8, 2.2.1.7.8.3.9, 2.2.1.7.8.3.10, 2.2.1.7.8.4.1, 2.2.1.7.8.4.2, 2.2.1.7.8.4.3, 2.2.1.7.8.4.4, 2.2.1.7.8.4.5, 2.2.1.7.8.4.6, 2.2.1.7.8.4.7, 2.2.1.7.8.4.8, 2.2.1.7.8.4.9, 2.2.1.7.8.4.10, 2.2.1.7.8.4.11, 2.2.1.7.8.4.12, 2.2.1.7.8.4.13, 2.2.1.7.8.4.14, 2.2.1.7.8.4.15, 2.2.1.7.8.4.16, 2.2.1.7.8.4.17, 2.2.1.7.8.5.1, 2.2.1.7.8.5.2, 2.2.1.7.8.5.3, 2.2.1.7.8.5.4, 2.2.1.7.8.5.5, 2.2.1.7.8.6.1, 2.2.1.7.8.6.2, 2.2.1.7.8.6.3, 2.2.1.7.8.6.4, 2.2.1.7.8.6.5, 2.2.1.7.8.6.6, 2.2.1.7.8.6.7, 2.2.1.7.8.6.8, 2.2.1.7.8.6.9, 2.2.1.7.8.6.10"/>
    <x v="0"/>
    <x v="1"/>
    <s v="N/A"/>
    <s v="MTHSO019 - Manual para el manejo de sustancias químicas"/>
    <m/>
  </r>
  <r>
    <d v="2015-05-26T00:00:00"/>
    <s v="Decreto"/>
    <s v="1071"/>
    <n v="2015"/>
    <s v="Ministerio de Agricultura"/>
    <x v="3"/>
    <s v="Por medio del cual se expide el Decreto Único Reglamentario del Sector Administrativo Agropecuario, Pesquero y Desarrollo Rural"/>
    <s v="LIBRO 1: 1.1.1.1, 1.1.1.2_x000a_LIBRO 2: 2.3.1.1.1, 2.3.1.1.2, 2.3.1.1.3, 2.3.1.1.4, 2.3.1.1.5, 2.3.1.1.6, 2.3.1.1.7, 2.3.1.1.8, 2.3.1.2.1, 2.3.1.2.2, 2.3.1.2.3, 2.3.1.2.4, 2.3.1.2.5, 2.3.1.2.6, 2.3.1.2.7, 2.3.1.2.8, 2.3.1.2.9, 2.3.1.2.10, 2.3.1.2.11, 2.3.1.3.1, 2.3.1.3.2, 2.3.1.3.3, 2.3.1.3.4, 2.3.1.4.1, 2.3.1.4.2, 2.3.1.4.3, 2.3.1.4.4, 2.3.1.5.1, 2.3.1.5.2, 2.3.1.5.3, 2.3.1.5.4, 2.3.1.5.5, 2.3.1.5.6"/>
    <x v="0"/>
    <x v="1"/>
    <s v="N/A"/>
    <s v="Acta de actualización de la matriz legal ambiental_x000a__x000a_Informes de cumplimiento ambiental"/>
    <m/>
  </r>
  <r>
    <d v="2015-04-24T00:00:00"/>
    <s v="Resolución "/>
    <s v="40492"/>
    <n v="2015"/>
    <s v="Ministerio de Minas y Energía"/>
    <x v="9"/>
    <s v="Por la cual se aclaran y corrigen unos yerros en el Anexo General del Reglamento Técnico de Instalaciones Eléctricas - RETIE, establecido mediante Resolución No. 90708 de 2013"/>
    <s v="Todo"/>
    <x v="0"/>
    <x v="1"/>
    <s v="N/A"/>
    <s v="Actualización de la matriz legal ambiental"/>
    <m/>
  </r>
  <r>
    <d v="2015-04-21T00:00:00"/>
    <s v="Decreto "/>
    <s v="783"/>
    <n v="2015"/>
    <s v="Presidencia de la República"/>
    <x v="1"/>
    <s v="Por el cual se deroga el numeral 10 del artículo 24 del Decreto 2041 de 2014"/>
    <s v="Todo"/>
    <x v="0"/>
    <x v="1"/>
    <s v="N/A"/>
    <s v="Estudios de impacto ambiental"/>
    <m/>
  </r>
  <r>
    <d v="2015-03-17T00:00:00"/>
    <s v="Resolución "/>
    <s v="324"/>
    <n v="2015"/>
    <s v="Autoridad Nacional de Licenciamiento Ambiental- ANLA"/>
    <x v="1"/>
    <s v="Por la cual se fijan las tarifas para el cobro de los servicios de evaluación y seguimiento de licencias, permisos, concesiones, autorizaciones y demás instrumentos de control y manejo ambiental y se dictan otras disposiciones"/>
    <s v="Todo (Tablas 3 y 21)"/>
    <x v="1"/>
    <x v="1"/>
    <s v="N/A"/>
    <s v="Informes de cumplimiento ambiental_x000a__x000a_Acta de actualización de la matriz legal ambiental"/>
    <m/>
  </r>
  <r>
    <d v="2015-03-17T00:00:00"/>
    <s v="Resolución "/>
    <s v="631"/>
    <n v="2015"/>
    <s v="Ministerio de Ambiente y Desarrollo Sostenible"/>
    <x v="6"/>
    <s v="Por el cual se  establecen los parámetros y los valores límites máximos permisibles en los vertimientos puntuales a cuerpos de aguas superficiales y a los sistemas de alcantarillado público y se dictan otras disposiciones."/>
    <s v="Artículos 1, 2, 3, 5, 6, 8, 14, 15, 16, 18 y 19"/>
    <x v="0"/>
    <x v="1"/>
    <s v="N/A"/>
    <s v="Informes de cumplimiento ambiental/informes de seguimiento ambiental."/>
    <m/>
  </r>
  <r>
    <d v="2015-01-27T00:00:00"/>
    <s v="Resolución "/>
    <s v="108"/>
    <n v="2015"/>
    <s v="Ministerio de Ambiente y Desarrollo Sostenible"/>
    <x v="1"/>
    <s v="Por la cual se actualiza el Formato Único Nacional de Solicitud de Licencia Ambiental y se adoptan los Formatos para la Verificación Preliminar de la Documentación que conforman las solicitudes de que trata el Decreto número 2041 de 2014 y se adoptan otras determinaciones."/>
    <s v="Todo"/>
    <x v="0"/>
    <x v="1"/>
    <s v="N/A"/>
    <s v="Plataforma de gestión documental ESSA _x000a__x000a_Plataforma de gestión de compromisos ambientales ESSA "/>
    <m/>
  </r>
  <r>
    <d v="2015-01-08T00:00:00"/>
    <s v="Resolución "/>
    <s v="0001"/>
    <n v="2015"/>
    <s v="Consejo nacional de estupefacientes"/>
    <x v="10"/>
    <s v="Por la cual se unifica y actualiza la normatividad sobre el control de sustancias y productos químicos."/>
    <s v="Todo"/>
    <x v="1"/>
    <x v="1"/>
    <s v="N/A"/>
    <s v="MTHSO019 - Manual para el manejo de sustancias químicas"/>
    <m/>
  </r>
  <r>
    <d v="2015-01-01T00:00:00"/>
    <s v="Documento"/>
    <m/>
    <n v="2015"/>
    <s v="Ministerio de Ambiente y Desarrollo Sostenible"/>
    <x v="2"/>
    <s v="ABC de los compromisos de Colombia para la COP21"/>
    <s v="Todo"/>
    <x v="0"/>
    <x v="1"/>
    <s v="N/A"/>
    <s v="Hoja de ruta cambio climático._x000a_Planes de Reducción de Emisiones de Gases de Efecto Invernadero (GEI)."/>
    <m/>
  </r>
  <r>
    <d v="2014-10-15T00:00:00"/>
    <s v="Decreto"/>
    <s v="2041"/>
    <n v="2014"/>
    <s v="Presidencia de la República"/>
    <x v="9"/>
    <s v="Por el cual se reglamenta el Título VIII de la Ley 99 de 1993 sobre Licencias Ambientales para los siguientes proyectos, obras o actividades: _x000a__x000a_En el sector eléctrico: _x000a__x000a_a) La construcción y operación de centrales generadoras de energía eléctrica con capacidad instalada igualo superior a cien (100) MW;_x000a_b) Los proyectos de exploración y uso de fuentes de energía alternativa virtualmente contaminantes con capacidad instalada superior o igual cien (100) MW',_x000a_c) El tendido de las líneas de transmisión del Sistema de Transmisión Nacional (STN), compuesto por el conjunto de líneas con sus correspondientes subestaciones que se proyecte operen a tensiones iguales o superiores a doscientos veinte (220) KV."/>
    <s v="Artículos 2.2.2.3.8.3, 2.2.2.3.8.4, 2.2.2.3.8.5, 2.2.2.3.9.1, 2.2.2.3.10.4, 2.2.2.3.10.5. _x000a__x000a_Artículos  2.2.2.3.4.2, 2.2.2.3.4.3, 2.2.2.3.5.1, 2.2.2.3.6.3, 2.2.2.3.6.6, 2.2.2.3.7.1, 2.2.2.3.7.2, 2.2.2.3.8.1_x000a__x000a_Artículos 2.2.2.3.1.2, 2.2.2.3.1.3, 2.2.2.3.1.5, 2.2.2.3.1.6, 2.2.2.3.2.1, 2.2.2.3.2.2, 2.2.2.3.2.3, 2.2.2.3.2.4, 2.2.2.3.2.5, 2.2.2.3.3.1, 2.2.2.3.3.2, 2.2.2.3.3.3, 2.2.2.3.4.1"/>
    <x v="0"/>
    <x v="1"/>
    <s v="N/A"/>
    <s v="Plataforma de gestión de compromisos ambientales ESSA _x000a__x000a_Estudios de impacto ambiental"/>
    <m/>
  </r>
  <r>
    <d v="2014-08-06T00:00:00"/>
    <s v="Resolución "/>
    <s v="1274"/>
    <n v="2014"/>
    <s v="Ministerio de Ambiente y Desarrollo Sostenible"/>
    <x v="3"/>
    <s v="Por la cual se modifica la Resolución número 1527 de 2012."/>
    <s v="Todo"/>
    <x v="0"/>
    <x v="1"/>
    <s v="N/A"/>
    <s v="Estudios de impacto ambiental"/>
    <m/>
  </r>
  <r>
    <d v="2014-07-25T00:00:00"/>
    <s v="Resolución "/>
    <s v="90795"/>
    <n v="2014"/>
    <s v="Ministerio de Minas y Energía"/>
    <x v="9"/>
    <s v="Por la cual se corrigen unos yerros en el Reglamento Técnico de Instalaciones Eléctricas - RETIE, establecido mediante Resolución No. 90708 de 2013"/>
    <s v="Artículos 1, 3 y 5"/>
    <x v="0"/>
    <x v="1"/>
    <s v="N/A"/>
    <s v="Acta de actualización de la matriz legal ambiental "/>
    <m/>
  </r>
  <r>
    <d v="2014-05-14T00:00:00"/>
    <s v="Resolución "/>
    <s v="1223"/>
    <n v="2014"/>
    <s v="Ministerio de Transporte"/>
    <x v="10"/>
    <s v="Por la cual se establecen los requisitos del curso básico obligatorio de capacitación para los conductores de vehículos de carga que transportan mercancías peligrosas y se dicta una disposición."/>
    <s v="Todo"/>
    <x v="0"/>
    <x v="1"/>
    <s v="N/A"/>
    <s v="Certificados de capacitaciones_x000a_MTHSO019 - Manual para el manejo de sustancias químicas"/>
    <m/>
  </r>
  <r>
    <d v="2014-05-13T00:00:00"/>
    <s v="Ley "/>
    <s v="1715"/>
    <n v="2014"/>
    <s v="Congreso de la República de Colombia"/>
    <x v="9"/>
    <s v="Por medio de la cual se regula la integración de las energías renovables no convencionales al sistema energético nacional. "/>
    <s v="Todo"/>
    <x v="1"/>
    <x v="1"/>
    <s v="N/A"/>
    <s v="Proyecto innovación"/>
    <m/>
  </r>
  <r>
    <d v="2013-12-27T00:00:00"/>
    <s v="Decreto "/>
    <s v="3016"/>
    <n v="2013"/>
    <s v="Ministerio de Ambiente y Desarrollo Sostenible"/>
    <x v="3"/>
    <s v="Por el cual se reglamente el permiso de estudio para la recoleccion de especimenes de especies silvestres de la diversidad biologica con fines de elaboracion de estudios ambientales. "/>
    <s v="Todo"/>
    <x v="0"/>
    <x v="1"/>
    <s v="N/A"/>
    <s v="Estudios de impacto ambiental"/>
    <m/>
  </r>
  <r>
    <d v="2013-12-27T00:00:00"/>
    <s v="Resolución "/>
    <s v="1907"/>
    <n v="2013"/>
    <s v="Ministerio de Ambiente y Desarrollo Sostenible"/>
    <x v="6"/>
    <s v="Por la cual se expide la Guía Técnica para la formulación de los Planes de Ordenación y Manejo de Cuencas Hidrográficas   "/>
    <s v="Todo"/>
    <x v="0"/>
    <x v="1"/>
    <s v="N/A"/>
    <s v="Informes de cumplimiento ambiental._x000a_Estudios de impacto ambiental"/>
    <m/>
  </r>
  <r>
    <d v="2013-12-20T00:00:00"/>
    <s v="Decreto "/>
    <s v="2981"/>
    <n v="2013"/>
    <s v="Presidencia de la República"/>
    <x v="4"/>
    <s v="Por el cual se reglamenta la prestación del servicio público se aseo._x000a__x000a_Obligaciones de los usuarios para el almacenamiento y la presentación de residuos sólidos"/>
    <s v="Artículos  1, 17-26"/>
    <x v="0"/>
    <x v="1"/>
    <s v="N/A"/>
    <s v="KGAGA002-Plan de gestión integral de residuos sólidos_x000a__x000a_"/>
    <m/>
  </r>
  <r>
    <d v="2013-12-02T00:00:00"/>
    <s v="Resolución "/>
    <s v="1675"/>
    <n v="2013"/>
    <s v="Ministerio de Ambiente y Desarrollo Sostenible"/>
    <x v="10"/>
    <s v="Por la cual se establecen los elementos que deben contener los Planes de Gestión de Devolución de Productos Posconsumo de Plaguicidas."/>
    <s v="Artículos  14, 17 y 20"/>
    <x v="0"/>
    <x v="1"/>
    <s v="N/A"/>
    <s v="KGAGA002-Plan de gestión integral de residuos sólidos_x000a_MTHSO019 - Manual para el manejo de sustancias químicas"/>
    <m/>
  </r>
  <r>
    <d v="2013-11-20T00:00:00"/>
    <s v="Decreto "/>
    <s v="2613"/>
    <n v="2013"/>
    <s v="Presidencia de la República "/>
    <x v="7"/>
    <s v="Por el cual se adopta el protocolo de coordinación interinstitucional para la consulta previa"/>
    <s v="Todo "/>
    <x v="0"/>
    <x v="1"/>
    <s v="N/A"/>
    <s v="Plataforma de gestión de compromisos ambientales ESSA _x000a__x000a_Estudios de impacto ambiental"/>
    <m/>
  </r>
  <r>
    <d v="2013-11-15T00:00:00"/>
    <s v="Resolución "/>
    <s v="90980"/>
    <n v="2013"/>
    <s v="Ministerio de Minas y Energía"/>
    <x v="9"/>
    <s v="Por el cual se modifica y adiciona el Reglamento Técnico de Iluminación y Alumbrado Público RETILAP"/>
    <s v="Artículos 1, 2, 5, 8 y 11 "/>
    <x v="0"/>
    <x v="1"/>
    <s v="N/A"/>
    <s v="KGAGA006-Plan de ahorro y uso eficiente de energía"/>
    <m/>
  </r>
  <r>
    <d v="2013-10-25T00:00:00"/>
    <s v="Resolución "/>
    <s v="90907"/>
    <n v="2013"/>
    <s v="Ministerio de Minas y Energía"/>
    <x v="9"/>
    <s v="Por la cual se corrigen unos yerros en el Reglamento Técnico de Instalaciones Eléctricas - RETIE, establecido mediante Resolución No. 90708 de 2013"/>
    <s v="Artículos 1, 2 y 5"/>
    <x v="0"/>
    <x v="1"/>
    <s v="N/A"/>
    <s v="Informes de cumplimiento ambiental_x000a__x000a_Informes de seguimiento ambiental"/>
    <m/>
  </r>
  <r>
    <d v="2013-09-02T00:00:00"/>
    <s v="Resolución "/>
    <s v="1111"/>
    <n v="2013"/>
    <s v="Ministerio de Ambiente y Desarrollo Sostenible"/>
    <x v="2"/>
    <s v="Por la cual se modifica la resolución 910 de 2008."/>
    <s v="Todo"/>
    <x v="2"/>
    <x v="2"/>
    <s v="N/A"/>
    <s v="Informes de cumplimiento ambiental_x000a__x000a_Informes de seguimiento ambiental"/>
    <m/>
  </r>
  <r>
    <d v="2013-08-30T00:00:00"/>
    <s v="Documento"/>
    <m/>
    <n v="2013"/>
    <s v="Ministerio de Minas y Energía"/>
    <x v="9"/>
    <s v="Anexo general. Reglamento técnico de instalaciones eléctricas RETIE  "/>
    <s v="Todo"/>
    <x v="0"/>
    <x v="1"/>
    <s v="N/A"/>
    <s v="Acta de actualización de la matriz legal ambiental "/>
    <m/>
  </r>
  <r>
    <d v="2013-08-30T00:00:00"/>
    <s v="Resolución"/>
    <s v="90708"/>
    <n v="2013"/>
    <s v="Ministerio de Minas y Energía"/>
    <x v="9"/>
    <s v="Por la cual se expide el Reglamneto Técnico de Instalaciones Eléctricas - RETIE"/>
    <s v="Todo"/>
    <x v="0"/>
    <x v="1"/>
    <s v="N/A"/>
    <s v="Acta de actualización de la matriz legal ambiental "/>
    <m/>
  </r>
  <r>
    <d v="2013-07-30T00:00:00"/>
    <s v="Resolución"/>
    <s v="897"/>
    <n v="2013"/>
    <s v="Ministerio de Ambiente y Desarrollo Sostenible"/>
    <x v="9"/>
    <s v="Por medio de la cual se declara la pérdida de fuerza ejecutoria de las Resoluciones números 1137 de 1996, 482 de 2003 y 2101 de 2009."/>
    <s v="Todo"/>
    <x v="0"/>
    <x v="1"/>
    <s v="N/A"/>
    <s v="Acta de actualización de la matriz legal ambiental "/>
    <m/>
  </r>
  <r>
    <d v="2013-07-19T00:00:00"/>
    <s v="Ley "/>
    <s v="1672"/>
    <n v="2013"/>
    <s v="Congreso de la República de Colombia"/>
    <x v="4"/>
    <s v="Se establecen los lineamientos para la adopción de una política pública de gestión integral de Residuos de Aparatos Eléctricos y Electrónicos (RAEE), y se dictan otras disposiciones"/>
    <s v="Artículos  2, 6 inc #4 y #5, 7 y 19"/>
    <x v="0"/>
    <x v="1"/>
    <s v="N/A"/>
    <s v="KGAGA002-Plan de gestión integral de residuos sólidos"/>
    <m/>
  </r>
  <r>
    <d v="2013-07-16T00:00:00"/>
    <s v="Ley "/>
    <s v="1665"/>
    <n v="2013"/>
    <s v="Congreso de la República de Colombia"/>
    <x v="9"/>
    <s v="Por medio de la cual se aprueba el &quot;ESTATUTO DE LA AGENCIA INTERNACIONAL DE ENERGÍAS RENOVABLES (IRENA)&quot;, hecho en Bonn, Alemania, el 26 de enero de 2009."/>
    <s v="Todo"/>
    <x v="0"/>
    <x v="1"/>
    <s v="N/A"/>
    <s v="Proyecto innovación"/>
    <m/>
  </r>
  <r>
    <d v="2013-05-21T00:00:00"/>
    <s v="Resolución"/>
    <s v="509"/>
    <n v="2013"/>
    <s v="Ministerio de Ambiente y Desarrollo Sostenible"/>
    <x v="6"/>
    <s v="Por la cual se definen los lineamientos para la conformación de los Consejos de Cuenca y su participación en las fases del Plan de Ordenación de la Cuenca y se dictan otras disposiciones."/>
    <s v="Todo"/>
    <x v="0"/>
    <x v="1"/>
    <s v="N/A"/>
    <s v="Acta de actualización de la matriz legal ambiental "/>
    <m/>
  </r>
  <r>
    <d v="2013-05-15T00:00:00"/>
    <s v="NTC "/>
    <s v="1692"/>
    <n v="2013"/>
    <s v="NTC"/>
    <x v="10"/>
    <s v="Transporte de mercancias peligrosas definiciones, clasificación, marcado, etiquetado y rotulado. NTC 1692  "/>
    <s v="Todo"/>
    <x v="0"/>
    <x v="1"/>
    <s v="N/A"/>
    <s v="KGAGA002-Plan de gestión integral de residuos sólidos_x000a_MTHSO019 - Manual para el manejo de sustancias químicas"/>
    <m/>
  </r>
  <r>
    <d v="2013-04-29T00:00:00"/>
    <s v="Ley "/>
    <s v="1623"/>
    <n v="2013"/>
    <s v="Congreso de la República de Colombia"/>
    <x v="10"/>
    <s v="Por medio de la cual se aprueba la &quot;Enmienda al Convenio de Basilea sobre el control de los movimientos transfronterizos de desechos peligrosos y su eliminación, del 22 de marzo de 1989&quot;, adoptada por la Tercera Reunión de la Conferencia de las Partes, en Ginebra, el 22 de septiembre de 1995."/>
    <s v="Todo"/>
    <x v="0"/>
    <x v="1"/>
    <s v="N/A"/>
    <s v="KGAGA002-Plan de gestión integral de residuos sólidos_x000a_MTHSO019 - Manual para el manejo de sustancias químicas"/>
    <m/>
  </r>
  <r>
    <d v="2013-02-27T00:00:00"/>
    <s v="Resolución "/>
    <s v="188"/>
    <n v="2013"/>
    <s v="Ministerio de Ambiente y Desarrollo Sostenible"/>
    <x v="1"/>
    <s v="Por la cual se actualiza el Manual de Seguimiento Ambiental de proyectos adoptado mediante Resolución número 1552 del 20 de octubre de 2005"/>
    <s v="Todo"/>
    <x v="2"/>
    <x v="2"/>
    <s v="N/A"/>
    <s v="Informes de cumplimiento ambiental_x000a__x000a_Estudios de impacto ambiental"/>
    <m/>
  </r>
  <r>
    <d v="2012-12-28T00:00:00"/>
    <s v="Resolución "/>
    <s v="91872"/>
    <n v="2012"/>
    <s v="Ministerio de Minas y Energía"/>
    <x v="9"/>
    <s v="Por la cual se hacen unas modificaciones al Reglamento Técnico de Iluminación y Alumbrado Público RETILAP"/>
    <s v="Todo"/>
    <x v="0"/>
    <x v="1"/>
    <s v="N/A"/>
    <s v="KGAGA006-Plan de ahorro y uso eficiente de energía"/>
    <m/>
  </r>
  <r>
    <d v="2012-12-21T00:00:00"/>
    <s v="Resolución "/>
    <s v="563"/>
    <n v="2012"/>
    <s v="UPME"/>
    <x v="5"/>
    <s v="Por la cual se establece el procedimiento y los requisitos para evaluar y conceptuar sobre las solicitudes presentadas ante el ministerio de ambiente y desarrollo sostenible con miras a obtener la exclusión de impuestos sobre las ventas IVA y/o reducción en la renta de elementos, equipos y maquinaria destinados a proyectos, programas o actividades de reducción en el consumo de energía y eficiencia energética”."/>
    <s v="Artículo  2"/>
    <x v="0"/>
    <x v="1"/>
    <s v="N/A"/>
    <s v="Informe de cumplimiento ambiental"/>
    <m/>
  </r>
  <r>
    <d v="2012-12-21T00:00:00"/>
    <s v="Decreto "/>
    <s v="2667"/>
    <n v="2012"/>
    <s v="Ministerio de Ambiente y Desarrollo Sostenible"/>
    <x v="3"/>
    <s v="Por la cual se reglamenta la tasa retributiva por la utilización directa e indirecta del agua como receptor de los vertimientos puntuales, y se toman otras determinaciones."/>
    <s v="Todo"/>
    <x v="0"/>
    <x v="1"/>
    <s v="N/A"/>
    <s v="Informe de cumplimiento ambiental"/>
    <m/>
  </r>
  <r>
    <d v="2012-12-03T00:00:00"/>
    <s v="Decreto "/>
    <s v="2448"/>
    <n v="2012"/>
    <s v="Presidencia de la República"/>
    <x v="3"/>
    <s v="Por el cual se modifica parcialmente el Decreto número 1824 de 1994"/>
    <s v="Todo"/>
    <x v="0"/>
    <x v="1"/>
    <s v="N/A"/>
    <s v="Estudios de impacto ambiental"/>
    <m/>
  </r>
  <r>
    <d v="2012-10-10T00:00:00"/>
    <s v="Resolución "/>
    <s v="1807"/>
    <n v="2012"/>
    <s v="Ministerio de Ambiente y Desarrollo Sostenible"/>
    <x v="2"/>
    <s v="Por la cual se modifica el último párrafo del numeral 4.4 del capítulo 4 del protocolo para el control y vigilancia de la contaminación atmosférica generada por fuentes fijas, adoptado a través de la resolución número 760 de 2010 y ajustado por las resoluciones número 2153 de 2010 y 0591 de 2012 y se adoptan otras disposiciones"/>
    <s v="Todo"/>
    <x v="0"/>
    <x v="1"/>
    <s v="N/A"/>
    <s v="Estudios de impacto ambiental_x000a__x000a_Informes de cumplimiento ambiental"/>
    <m/>
  </r>
  <r>
    <d v="2012-09-21T00:00:00"/>
    <s v="Resolución "/>
    <s v="1632"/>
    <n v="2012"/>
    <s v="Ministerio de Ambiente y Desarrollo Sostenible"/>
    <x v="2"/>
    <s v="Por la cual se adiciona el numeral 4.5 al Capítulo 4 del Protocolo para el Control y Vigilancia de la Contaminación Atmosférica Generada por Fuentes Fijas, adoptado a través de la Resolución 760 de 2010 y ajustado por la Resolución 2153 de 2010 y se adoptan otras disposiciones."/>
    <s v="Todo"/>
    <x v="0"/>
    <x v="1"/>
    <s v="N/A"/>
    <s v="Estudios de impacto ambiental_x000a__x000a_Informes de cumplimiento ambiental"/>
    <m/>
  </r>
  <r>
    <d v="2012-09-14T00:00:00"/>
    <s v="Resolución "/>
    <s v="1590"/>
    <n v="2012"/>
    <s v="Ministerio de Ambiente, Vivienda y Desarrollo Territorial"/>
    <x v="7"/>
    <s v="Por la cual se reglamenta el trámite interno del derecho de petición y se regula lo referente a quejas y reclamos ante el Ministerio de Ambiente y Desarrollo Sostenible"/>
    <s v="Todo"/>
    <x v="0"/>
    <x v="1"/>
    <s v="N/A"/>
    <s v="Plataforma de gestión documental ESSA "/>
    <m/>
  </r>
  <r>
    <d v="2012-09-03T00:00:00"/>
    <s v="Resolución "/>
    <s v="1527"/>
    <n v="2012"/>
    <s v="Ministerio de Ambiente y Desarrollo Sostenible"/>
    <x v="3"/>
    <s v="Por la cual se señalan las actividades de bajo impacto ambiental y que además, generan beneficio social, de manera que se puedan desarrollar en las áreas de reserva forestal, sin necesidad de efectuar la sustracción del área y se adoptan otras determinaciones"/>
    <s v="Todo"/>
    <x v="1"/>
    <x v="1"/>
    <s v="N/A"/>
    <s v="Estudios de impacto ambiental"/>
    <m/>
  </r>
  <r>
    <d v="2012-09-03T00:00:00"/>
    <s v="Resolución "/>
    <s v="1526"/>
    <n v="2012"/>
    <s v="Ministerio de Ambiente y Desarrollo Sostenible"/>
    <x v="3"/>
    <s v="Por la cual se establecen los requisitos y el procedimiento para la sustracción de áreas en las reservas forestales nacionales y regionales, para el desarrollo de actividades consideradas de utilidad pública o interés social, se establecen las actividades sometidas a sustracción temporal y se adoptan otras determinaciones."/>
    <s v="Todo"/>
    <x v="2"/>
    <x v="2"/>
    <s v="N/A"/>
    <s v="Estudios de impacto ambiental"/>
    <m/>
  </r>
  <r>
    <d v="2012-08-31T00:00:00"/>
    <s v="Resolución "/>
    <s v="1514"/>
    <n v="2012"/>
    <s v="Ministerio de Ambiente y Desarrollo Sostenible"/>
    <x v="6"/>
    <s v="Por la cual adoptan los términos de referencia para la elaboración del plan de gestión del riesgo para el manejo de vertimientos"/>
    <s v="Todo"/>
    <x v="0"/>
    <x v="1"/>
    <s v="N/A"/>
    <s v="Informe de cumplimiento_x000a__x000a_Estudios de impactos ambientales"/>
    <m/>
  </r>
  <r>
    <d v="2012-08-21T00:00:00"/>
    <s v="Ley "/>
    <s v="1575"/>
    <n v="2012"/>
    <s v="Congreso de la República de Colombia"/>
    <x v="12"/>
    <s v="Por medio de la cual se establece la Ley General de Bomberos de Colombia."/>
    <s v="Artículo 1 "/>
    <x v="0"/>
    <x v="1"/>
    <s v="N/A"/>
    <s v="KTHSO002-Plan maestro para la gestión del riesgo en emergencias y desastres"/>
    <m/>
  </r>
  <r>
    <d v="2012-08-17T00:00:00"/>
    <s v="Resolución "/>
    <s v="1415"/>
    <n v="2012"/>
    <s v="Ministerio de Ambiente y Desarrollo Sostenible"/>
    <x v="11"/>
    <s v="Por la cual se modifica y actualiza el modelo de almacenamiento geográfico (Geodatabase) contenido en la Metodología General para la Presentación de Estudios Ambientales adoptada mediante la resolución 1503 del 4 de agosto de 2010"/>
    <s v="Todo"/>
    <x v="2"/>
    <x v="2"/>
    <s v="N/A"/>
    <s v="Informe de cumplimiento_x000a__x000a_Estudios de impactos ambientales"/>
    <m/>
  </r>
  <r>
    <d v="2012-08-02T00:00:00"/>
    <s v="Decreto "/>
    <s v="1640"/>
    <n v="2012"/>
    <s v="Presidencia de la República"/>
    <x v="6"/>
    <s v="Por medio de la cual se reglamentan los instrumentos para la planificación, ordenación y manejo de las cuencas hidrográficas y acuíferos, y se dictan otras disposiciones    "/>
    <s v="Todo"/>
    <x v="0"/>
    <x v="1"/>
    <s v="N/A"/>
    <s v="Informes de cumplimiento ambiental"/>
    <m/>
  </r>
  <r>
    <d v="2012-06-05T00:00:00"/>
    <s v="Resolución "/>
    <s v="778"/>
    <n v="2012"/>
    <s v="Ministerio de Ambiente y Desarrollo Sostenible"/>
    <x v="5"/>
    <s v="Por el cual se modifica la resolución 978 de 2007"/>
    <s v="Todo"/>
    <x v="0"/>
    <x v="1"/>
    <s v="N/A"/>
    <s v="KGAGA006-Plan de ahorro y uso eficiente de energía_x000a__x000a_Informes de cumplimiento ambiental"/>
    <m/>
  </r>
  <r>
    <d v="2012-06-05T00:00:00"/>
    <s v="Resolución "/>
    <s v="779"/>
    <n v="2012"/>
    <s v="Ministerio de Ambiente y Desarrollo Sostenible"/>
    <x v="5"/>
    <s v="Por la cual se modifica la Resolución 136 de 2004"/>
    <s v="Todo"/>
    <x v="0"/>
    <x v="1"/>
    <s v="N/A"/>
    <s v="KGAGA006-Plan de ahorro y uso eficiente de energía_x000a__x000a_Informes de cumplimiento ambiental"/>
    <m/>
  </r>
  <r>
    <d v="2012-05-03T00:00:00"/>
    <s v="Resolución "/>
    <s v="591"/>
    <n v="2012"/>
    <s v="Ministerio de Ambiente y Desarrollo Sostenible"/>
    <x v="2"/>
    <s v="Por la cual se modifica el último párrafo del numeral 4.4 del capítulo 4 del protocolo para el control y vigilancia de la contaminación atmosférica generada por fuentes fijas, adoptado a través de la resolución número 760 de 2010 y ajustado por la resolución número 2153 de 2010 y se adoptan otras disposiciones."/>
    <s v="Todo"/>
    <x v="0"/>
    <x v="1"/>
    <s v="N/A"/>
    <s v="Informes de cumplimiento ambiental"/>
    <m/>
  </r>
  <r>
    <d v="2012-04-24T00:00:00"/>
    <s v="Ley "/>
    <s v="1523"/>
    <n v="2012"/>
    <s v="Congreso de la República de Colombia"/>
    <x v="12"/>
    <s v="Por la cual se adopta la política nacional de gestión del riesgo de desastres y se establece el Sistema Nacional de Gestión del Riesgo de Desastres y se dictan otras disposiciones"/>
    <s v="Artículos 2, 3, 4, 5, 6, 42 y 55"/>
    <x v="1"/>
    <x v="1"/>
    <s v="N/A"/>
    <s v="KTHSO002-Plan maestro para la gestión del riesgo en emergencias y desastres"/>
    <m/>
  </r>
  <r>
    <d v="2012-02-06T00:00:00"/>
    <s v="Decreto"/>
    <s v="303"/>
    <n v="2012"/>
    <s v="Ministerio de Ambiente y Desarrollo Sostenible"/>
    <x v="6"/>
    <s v="Por el cual se reglamenta parcialmente el artículo 64 del Decreto -Ley 2811 de 1974 en relación con el Registro de Usuarios del Recurso Hídrico y se dictan otras disposiciones"/>
    <s v="Todo"/>
    <x v="0"/>
    <x v="1"/>
    <s v="N/A"/>
    <s v=" Plataforma de gestión de compromisos ambientales ESSA _x000a__x000a_Estudios de impacto ambiental"/>
    <m/>
  </r>
  <r>
    <d v="2012-01-10T00:00:00"/>
    <s v="Decreto"/>
    <s v="19"/>
    <n v="2012"/>
    <s v="Presidencia de la República"/>
    <x v="1"/>
    <s v="Por el cual se dictan normas para suprimir o reformar regulaciones, procedimientos y trámites innecesarios existentes en la Administración Pública"/>
    <s v="Todo"/>
    <x v="0"/>
    <x v="1"/>
    <s v="N/A"/>
    <s v=" Plataforma de gestión de compromisos ambientales ESSA _x000a_informes de cumplimiento ambiental."/>
    <m/>
  </r>
  <r>
    <d v="2012-01-01T00:00:00"/>
    <s v="Documento "/>
    <m/>
    <n v="2012"/>
    <s v="Ministerio de Ambiente y Desarrollo Sostenible"/>
    <x v="3"/>
    <s v="Politica Nacional Para la gestion integral de la biodiversidad y sus servicios ecosistemicos- PNGIBSE"/>
    <s v="Todo"/>
    <x v="0"/>
    <x v="1"/>
    <s v="N/A"/>
    <s v="Acta de actualización de la matriz legal ambiental "/>
    <m/>
  </r>
  <r>
    <d v="2011-12-15T00:00:00"/>
    <s v="Resolución"/>
    <s v="0222"/>
    <n v="2011"/>
    <s v="Ministerio de Ambiente, Vivienda y Desarrollo Territorial"/>
    <x v="10"/>
    <s v="Se establecen requisitos para la gestión ambiental integral de equipos y desechos que consisten, contienen o están contaminados con Bifenilos Policlorados (PCB)"/>
    <s v="Todo"/>
    <x v="1"/>
    <x v="1"/>
    <s v="N/A"/>
    <s v="KPSMD001 -Plan para el manejo de PCB_x000a_KGAGA002-Plan de gestión integral de residuos sólidos_x000a_MTHSO019 - Manual para el manejo de sustancias químicas"/>
    <m/>
  </r>
  <r>
    <d v="2011-09-27T00:00:00"/>
    <s v="Decreto "/>
    <s v="3573"/>
    <n v="2011"/>
    <s v="Presidencia de la República"/>
    <x v="1"/>
    <s v="Por el cual se crea la Autoridad Nacional de Licencias Ambientales –ANLA– y se dictan otras disposiciones."/>
    <s v="Artículos 1, 2, 3 y 5"/>
    <x v="0"/>
    <x v="1"/>
    <s v="N/A"/>
    <s v="Acta de actualización de la matriz legal ambiental "/>
    <m/>
  </r>
  <r>
    <d v="2011-09-27T00:00:00"/>
    <s v="Decreto "/>
    <s v="3572"/>
    <n v="2011"/>
    <s v="Presidencia de la República"/>
    <x v="1"/>
    <s v="Por el cual se crea una Unidad Administrativa Especial, se determinan sus objetivos, estructura y funciones."/>
    <s v="Artículos 1 , 2,  9 Número 8"/>
    <x v="0"/>
    <x v="1"/>
    <s v="N/A"/>
    <s v="Acta de actualización de la matriz legal ambiental "/>
    <m/>
  </r>
  <r>
    <d v="2011-07-14T00:00:00"/>
    <s v="CONPES "/>
    <s v="3700"/>
    <n v="2011"/>
    <s v="DNP"/>
    <x v="2"/>
    <s v="Estrategía institucional para la articulación de políticas y acciones en materia de cambio climático en colombia"/>
    <s v="Todo"/>
    <x v="0"/>
    <x v="1"/>
    <s v="N/A"/>
    <s v="Hoja de ruta cambio climático._x000a_Planes de Reducción de Emisiones de Gases de Efecto Invernadero (GEI)."/>
    <m/>
  </r>
  <r>
    <d v="2011-07-14T00:00:00"/>
    <s v="CONPES "/>
    <s v="3680"/>
    <n v="2010"/>
    <s v="DNP"/>
    <x v="3"/>
    <s v="Lineamientos Para la consolidación del sistema Nacional de Áreas Protegidas"/>
    <s v="Todo"/>
    <x v="0"/>
    <x v="1"/>
    <s v="N/A"/>
    <s v="Informes de cumplimiento ambiental."/>
    <m/>
  </r>
  <r>
    <d v="2011-06-30T00:00:00"/>
    <s v="Ley"/>
    <s v="1466"/>
    <n v="2011"/>
    <s v="Congreso de la República de Colombia"/>
    <x v="4"/>
    <s v="Por el cual se adicionan, el inciso 2° del artículo 1 ° (objeto) y el inciso 2° del artículo 8°, de la ley 1259 del 19 de diciembre de 2008, por medio de la cual se instauro en el territorio nacional la aplicación del comparendo ambiental a los infractores de las normas de aseo, limpieza y recolección de escombros, y se dictan otras disposiciones"/>
    <s v="Todo"/>
    <x v="0"/>
    <x v="1"/>
    <s v="N/A"/>
    <s v="Informes de cumplimiento ambiental_x000a__x000a_KGAGA002-Plan de gestión integral de residuos sólidos"/>
    <m/>
  </r>
  <r>
    <d v="2011-06-24T00:00:00"/>
    <s v="Ley"/>
    <s v="1453"/>
    <n v="2011"/>
    <s v="Congreso de la República de Colombia"/>
    <x v="1"/>
    <s v="Por medio de la cual se reforma el Código Penal, el Código de Procedimiento Penal, el Código de Infancia y Adolescencia, las reglas sobre extinción de dominio y se dictan otras disposiciones en materia de seguridad."/>
    <s v="Artículos 29, 33, 34, 35, 39 y 40"/>
    <x v="0"/>
    <x v="1"/>
    <s v="N/A"/>
    <s v="Informes de cumplimiento ambiental."/>
    <m/>
  </r>
  <r>
    <d v="2011-06-16T00:00:00"/>
    <s v="Ley"/>
    <s v="1450"/>
    <n v="2011"/>
    <s v="Congreso de la República de Colombia"/>
    <x v="1"/>
    <s v="Por la cual se expide el Plan Nacional de Desarrollo, 2010-2014"/>
    <s v="Artículos 206, 211, 213, 216, 222 y 251"/>
    <x v="1"/>
    <x v="1"/>
    <s v="N/A"/>
    <s v="Informes de cumplimiento ambiental."/>
    <m/>
  </r>
  <r>
    <d v="2011-05-25T00:00:00"/>
    <s v="Resolución"/>
    <s v="937"/>
    <n v="2011"/>
    <s v="Ministerio de Ambiente, Vivienda y Desarrollo Territorial"/>
    <x v="11"/>
    <s v="Por la cual se adopta la cartografía elaborada a escala 1:250.000, proporcionada por el  instituto de investigaciones de recursos biológicos Alexander von Humboldt para la  identificación y delimitación de los ecosistemas de páramo y se adoptan otras determinaciones"/>
    <s v="Todo"/>
    <x v="0"/>
    <x v="1"/>
    <s v="N/A"/>
    <s v="Estudios de impacto ambiental"/>
    <m/>
  </r>
  <r>
    <d v="2011-04-20T00:00:00"/>
    <s v="Resolución"/>
    <s v="935"/>
    <n v="2011"/>
    <s v="IDEAM"/>
    <x v="2"/>
    <s v="Por la cual se establecen los métodos para la evaluación de emisiones contaminantes por fuentes fijas y se determina el número de pruebas o corridas para la medición de contaminantes en fuentes fijas"/>
    <s v="Todo"/>
    <x v="0"/>
    <x v="1"/>
    <s v="N/A"/>
    <s v="Informes de cumplimiento ambiental."/>
    <m/>
  </r>
  <r>
    <d v="2011-02-14T00:00:00"/>
    <s v="Resolución"/>
    <s v="180173"/>
    <n v="2011"/>
    <s v="Ministerio de Minas y Energía"/>
    <x v="9"/>
    <s v="Por la cual se deroga el artículo 1 de la Resolución 18 2544 del 29 de diciembre de 2010 y se modifica el numeral 310.1 del Anexo General de la Resolución 18 0540 de 2010"/>
    <s v="Todo"/>
    <x v="0"/>
    <x v="1"/>
    <s v="N/A"/>
    <s v="KGAGA006-Plan de ahorro y uso eficiente de energía"/>
    <m/>
  </r>
  <r>
    <d v="2010-12-29T00:00:00"/>
    <s v="Resolución"/>
    <s v="182544"/>
    <n v="2010"/>
    <s v="Ministerio de Minas y Energía"/>
    <x v="9"/>
    <s v="Por la cual se hacen unas aclariones y modificaciones al Reglamneto Técnico de Iluminación y Alumbrado Público RETILAP y se dictan otras disposiciones"/>
    <s v="Artículos 2 y 3"/>
    <x v="1"/>
    <x v="1"/>
    <s v="N/A"/>
    <s v="KGAGA006-Plan de ahorro y uso eficiente de energía"/>
    <m/>
  </r>
  <r>
    <d v="2010-12-29T00:00:00"/>
    <s v="Resolución"/>
    <s v="2733"/>
    <n v="2010"/>
    <s v="Ministerio de Ambiente, Vivienda y Desarrollo Territorial"/>
    <x v="2"/>
    <s v="Por la cual se adoptan los requisitos y evidencias de contribución al desarrollo sostenible del país, se establece el procedimiento para la aprobación nacional de programas de actividades (PoA- por sus siglas en inglés) bajo el Mecanismo de Desarrollo Limpio (MDL) y se reglamenta la autorización de las entidades coordinadoras."/>
    <s v="Artículos 3, 4, 5, 6, 7, 8, 9, 10, 11, 12 y 13"/>
    <x v="0"/>
    <x v="1"/>
    <s v="N/A"/>
    <s v="Informes de cumplimiento ambiental."/>
    <m/>
  </r>
  <r>
    <d v="2010-12-29T00:00:00"/>
    <s v="Resolución"/>
    <s v="2734"/>
    <n v="2010"/>
    <s v="Ministerio de Ambiente, Vivienda y Desarrollo Territorial"/>
    <x v="2"/>
    <s v="Por la cual se adoptan los requisitos y evidencias de contribución al desarrollo sostenible del país y se establece el procedimiento para la aprobación nacional de proyectos de reducción de emisiones de gases de efecto invernadero que optan al Mecanismo de Desarrollo Limpio – MDL y se dictan otras disposiciones"/>
    <s v="Artículos 1, 3, 4, 5, 6, 7, 8, 9 y 10"/>
    <x v="0"/>
    <x v="1"/>
    <s v="N/A"/>
    <s v="Plataforma de gestión de compromisos ambientales ESSA _x000a__x000a_Estudios de impacto ambiental"/>
    <m/>
  </r>
  <r>
    <d v="2010-12-23T00:00:00"/>
    <s v="Decreto "/>
    <s v="4728"/>
    <n v="2010"/>
    <s v="Presidencia de la República"/>
    <x v="6"/>
    <s v="Por el cual se modifica parcialmente el decreto 3930 de 2010."/>
    <s v="Todo"/>
    <x v="0"/>
    <x v="1"/>
    <s v="N/A"/>
    <s v="Plataforma de gestión de compromisos ambientales ESSA _x000a__x000a_Estudios de impacto ambiental_x000a__x000a_Informe de cumplimiento ambiental"/>
    <m/>
  </r>
  <r>
    <d v="2010-12-15T00:00:00"/>
    <s v="NTC "/>
    <s v="4435"/>
    <n v="2010"/>
    <s v="NTC"/>
    <x v="10"/>
    <s v="Transporte de mercancias, hojas de seguridad para materiales, preparación "/>
    <s v="Todo"/>
    <x v="0"/>
    <x v="1"/>
    <s v="N/A"/>
    <s v="MTHSO019 - Manual para el manejo de sustancias químicas"/>
    <m/>
  </r>
  <r>
    <d v="2010-12-15T00:00:00"/>
    <s v="NTC "/>
    <s v="4532"/>
    <n v="2010"/>
    <s v="NTC"/>
    <x v="10"/>
    <s v="Transporte de mercancias peligrosas. Tarjetas de emergencia para transporte de materiales. Elaboración"/>
    <s v="Todo"/>
    <x v="0"/>
    <x v="1"/>
    <s v="N/A"/>
    <s v="MTHSO019 - Manual para el manejo de sustancias químicas"/>
    <m/>
  </r>
  <r>
    <d v="2010-12-13T00:00:00"/>
    <s v="Decreto "/>
    <s v="4629"/>
    <n v="2010"/>
    <s v="Presidencia de la República "/>
    <x v="12"/>
    <s v="Por el cual se modifican transitoriamente, el artículo 45 de la Ley 99 de 1993, el artículo 4o del Decreto 1933 de 1994 y se dictan otras disposiciones para atender la situación de desastre nacional y de emergencia económica, social y ecológica nacional"/>
    <s v="Artículos 1 y 2"/>
    <x v="0"/>
    <x v="1"/>
    <s v="N/A"/>
    <s v="Informes de cumplimiento ambiental"/>
    <m/>
  </r>
  <r>
    <d v="2010-11-02T00:00:00"/>
    <s v="Resolución "/>
    <s v="2154"/>
    <n v="2010"/>
    <s v="Ministerio de Ambiente, Vivienda y Desarrollo Territorial"/>
    <x v="2"/>
    <s v="Por la cual se ajusta el Protocolo para el Monitoreo y Seguimiento de la Calidad del Aire adoptado a través de la Resolución 650 de 2010 y se adoptan otras disposiciones."/>
    <s v="Todo"/>
    <x v="1"/>
    <x v="1"/>
    <s v="N/A"/>
    <s v="Informes de cumplimiento ambiental"/>
    <m/>
  </r>
  <r>
    <d v="2010-11-02T00:00:00"/>
    <s v="Resolución "/>
    <s v="2153"/>
    <n v="2010"/>
    <s v="Ministerio de Ambiente, Vivienda y Desarrollo Territorial"/>
    <x v="2"/>
    <s v="Por la cual se ajusta el Protocolo para el Control y Vigilancia de la Contaminación Atmosférica Generada por Fuentes Fijas, adoptado a través de la Resolución 760 de 2010 y se adoptan otras disposiciones"/>
    <s v="Todo"/>
    <x v="0"/>
    <x v="1"/>
    <s v="N/A"/>
    <s v="Informes de cumplimiento ambiental"/>
    <m/>
  </r>
  <r>
    <d v="2010-10-30T00:00:00"/>
    <s v="Protocolo"/>
    <s v="Protocolo"/>
    <n v="2010"/>
    <s v="Ministerio de Ambiente, Vivienda y Desarrollo Territorial"/>
    <x v="2"/>
    <s v="Protocolo para el control y vigilancia de la contaminación atmosférica generada por fuentes fijas "/>
    <s v="Todo"/>
    <x v="0"/>
    <x v="1"/>
    <s v="N/A"/>
    <s v="Informes de cumplimiento ambiental"/>
    <m/>
  </r>
  <r>
    <d v="2010-10-30T00:00:00"/>
    <s v="Protocolo"/>
    <s v="Protocolo"/>
    <n v="2010"/>
    <s v="Ministerio de Ambiente, Vivienda y Desarrollo Territorial"/>
    <x v="2"/>
    <s v="Protocolo para el monitoreo y seguimiento de la calidad del aire. Manual de Operación"/>
    <s v="Todo"/>
    <x v="0"/>
    <x v="1"/>
    <s v="N/A"/>
    <s v="Informes de cumplimiento ambiental"/>
    <m/>
  </r>
  <r>
    <d v="2010-10-25T00:00:00"/>
    <s v="Resolución "/>
    <s v="2086"/>
    <n v="2010"/>
    <s v="Ministerio de Ambiente, Vivienda y Desarrollo Territorial"/>
    <x v="5"/>
    <s v="Por la cual se adopta la metodología para la tasación de multas consagradas en el numeral 1o del artículo 40 de la Ley 1333 del 21 de julio de 2009 y se toman otras determinaciones"/>
    <s v="Todo"/>
    <x v="0"/>
    <x v="1"/>
    <s v="N/A"/>
    <s v="Informes de cumplimiento ambiental."/>
    <m/>
  </r>
  <r>
    <d v="2010-10-25T00:00:00"/>
    <s v="Decreto "/>
    <s v="3930"/>
    <n v="2010"/>
    <s v="Presidencia de la República"/>
    <x v="6"/>
    <s v="Por la cual se reglamenta parcialmente el Título I de la ley 9 de 1979, así como el Capítulo II del Título VI Parte III libro II el Decreto Ley 2811 de 1974 en cuanto a usos del agua y residuos líquidos y se dictan otras disposiciones"/>
    <s v="Todo"/>
    <x v="1"/>
    <x v="1"/>
    <s v="N/A"/>
    <s v="Estudios de impacto ambiental_x000a__x000a_Planes de manejo ambiental_x000a__x000a_Informes de cumplimiento ambiental"/>
    <m/>
  </r>
  <r>
    <d v="2010-10-04T00:00:00"/>
    <s v="Decreto "/>
    <s v="3678"/>
    <n v="2010"/>
    <s v="Presidencia de la República"/>
    <x v="5"/>
    <s v="Por el cual se establecen los criterios para la imposición de las sanciones consagradas en el artículo 40 de la Ley 1333 del 21 de julio de 2009 y se toman otras determinaciones."/>
    <s v="Todo"/>
    <x v="0"/>
    <x v="1"/>
    <s v="N/A"/>
    <s v="Informes de cumplimiento ambiental."/>
    <m/>
  </r>
  <r>
    <d v="2010-09-01T00:00:00"/>
    <s v="Resolución "/>
    <s v="181568"/>
    <n v="2010"/>
    <s v="Ministerio de Minas y Energía"/>
    <x v="9"/>
    <s v="Por el cual se hacen unas aclariones y modificaciones al Reglamneto Técnico de Iluminación y Alumbrado Público RETILAP y se dictan otras disposiciones"/>
    <s v="Artículo 1"/>
    <x v="0"/>
    <x v="1"/>
    <s v="N/A"/>
    <s v="KGAGA006-Plan de ahorro y uso eficiente de energía"/>
    <m/>
  </r>
  <r>
    <d v="2010-08-05T00:00:00"/>
    <s v="Resolución "/>
    <s v="1511"/>
    <n v="2010"/>
    <s v="Ministerio de Ambiente, Vivienda y Desarrollo Territorial"/>
    <x v="4"/>
    <s v="Por el cual se establecen los Sistemas de Recolección Selectiva y Gestión Ambiental de Residuos de Bombillas y se adoptan otras disposiciones"/>
    <s v="Artículos 13, 16, 20 y 21"/>
    <x v="2"/>
    <x v="2"/>
    <s v="N/A"/>
    <s v="Informes de seguimiento ambiental_x000a__x000a_KGAGA002-Plan de gestión integral de residuos sólidos"/>
    <m/>
  </r>
  <r>
    <d v="2010-08-05T00:00:00"/>
    <s v="Resolución "/>
    <s v="1512"/>
    <n v="2010"/>
    <s v="Ministerio de Ambiente, Vivienda y Desarrollo Territorial"/>
    <x v="4"/>
    <s v="Por la cual se establecen los sistemas de Recolección Selectiva y Gestión Ambiental de Residuos de Computadores y/o Periféricos y se adoptan otras disposiciones."/>
    <s v="Artículos 6, 15, 19 y 20"/>
    <x v="2"/>
    <x v="2"/>
    <s v="N/A"/>
    <s v="Informes de seguimiento ambiental_x000a__x000a_KGAGA002-Plan de gestión integral de residuos sólidos"/>
    <m/>
  </r>
  <r>
    <d v="2010-07-13T00:00:00"/>
    <s v="Resolución "/>
    <s v="1309"/>
    <n v="2010"/>
    <s v="Ministerio de Ambiente, Vivienda y Desarrollo Territorial"/>
    <x v="14"/>
    <s v="Por la cual se modifica la Resolución 909 del 5 de junio de 2008."/>
    <s v="Articulos 1 y 6"/>
    <x v="0"/>
    <x v="1"/>
    <s v="N/A"/>
    <s v="Informes de cumplimiento ambiental"/>
    <m/>
  </r>
  <r>
    <d v="2010-07-08T00:00:00"/>
    <s v="Resolución "/>
    <s v="1297"/>
    <n v="2010"/>
    <s v="Ministerio de Ambiente, Vivienda y Desarrollo Territorial"/>
    <x v="4"/>
    <s v="Por la cual se establecen los Sistemas de Recolección Selectiva y Gestión Ambiental de Residuos de Pilas y/o Acumuladores y se adoptan otras disposiciones"/>
    <s v="Artículos 16, 20 y 21"/>
    <x v="2"/>
    <x v="2"/>
    <s v="N/A"/>
    <s v="KGAGA002-Plan de gestión integral de residuos sólidos_x000a_Informes de seguimiento ambiental."/>
    <m/>
  </r>
  <r>
    <d v="2010-07-07T00:00:00"/>
    <s v="Resolución "/>
    <s v="1280"/>
    <n v="2010"/>
    <s v="Ministerio de Ambiente, Vivienda y Desarrollo Territorial"/>
    <x v="1"/>
    <s v="Por la cual se establece la escala tarifaria para el cobro de los servicios de evaluación y seguimiento de las licencias ambientales, permisos, concesiones, autorizaciones y demás instrumentos de manejo y control ambiental para proyectos cuyo valor sea inferior a 2.115 smmv y se adopta la tabla única para la aplicación de los criterios definidos en el sistema y método definido en el artículo 96 de la Ley 633 para la liquidación de la tarifa"/>
    <s v="Artículos 1 y 2"/>
    <x v="0"/>
    <x v="1"/>
    <s v="N/A"/>
    <s v="Informe de cumplimiento ambiental."/>
    <m/>
  </r>
  <r>
    <d v="2010-07-01T00:00:00"/>
    <s v="Decreto "/>
    <s v="2372"/>
    <n v="2010"/>
    <s v="Presidencia de la República"/>
    <x v="3"/>
    <s v="Por el cual se reglamenta el Decreto Ley 2811 de 1974, la Ley 99 de 1993, la Ley 165 de 1994 y el Decreto Ley 216 de 2003, en relación con el Sistema Nacional de Áreas Protegidas, las categorías de manejo que lo conforman y se dictan otras disposiciones. "/>
    <s v="Artículos 2.2.2.1.1.3, 2.2.2.1.1.4, 2.2.2.1.1.5, 2.2.2.1.1.6, 2.2.2.1.1.7, 2.2.2.1.1.8, 2.2.2.1.1.9,  2.2.2.1.2.1,  2.2.2.1.2.2,  2.2.2.1.2.3,  2.2.2.1.2.4,  2.2.2.1.2.5,  2.2.2.1.2.6,  2.2.2.1.2.7,  2.2.2.1.2.8,  2.2.2.1.2.9,  2.2.2.1.2.10,  2.2.2.1.2.11,   2.2.2.1.2.12,  2.2.2.1.3.1, 2.2.2.1.3.2, 2.2.2.1.3.3, 2.2.2.1.3.4 y 2.2.2.1.3.5, 2.2.2.1.3.8,2.2.2.1.3.9,2.2.2.1.3.10, 2.2.2.1.3.11, 2.2.2.1.3.12, 2.2.2.1.4.1, 2.2.2.1.4.2, 2.2.2.1.4.3, 2.2.2.1.4.4, 2.2.2.1.5.1, 2.2.2.1.5.2, 2.2.2.1.5.3, 2.2.2.1.5.4, 2.2.2.1.5.5 y 2.2.2.1.6.1"/>
    <x v="0"/>
    <x v="1"/>
    <s v="N/A"/>
    <s v="Informes de cumplimiento ambiental_x000a__x000a_Informes de seguimiento ambiental_x000a__x000a_Plataforma de gestión documental ESSA "/>
    <m/>
  </r>
  <r>
    <d v="2010-05-31T00:00:00"/>
    <s v="Documento "/>
    <s v="PLAN ACCIÓN INDICATIVO 2010 - 2015"/>
    <n v="2010"/>
    <s v="Ministerio de Minas y Energía"/>
    <x v="9"/>
    <s v="Programa de uso racional y eficiente de energia y fuentes no convencionales- PROURE. (PLAN ACCIÓN INDICATIVO 2010 - 2015)"/>
    <s v="Todo"/>
    <x v="2"/>
    <x v="2"/>
    <s v="N/A"/>
    <s v="KGAGA006-Plan de ahorro y uso eficiente de energía"/>
    <m/>
  </r>
  <r>
    <d v="2010-04-20T00:00:00"/>
    <s v="Resolución "/>
    <s v="760"/>
    <n v="2010"/>
    <s v="Ministerio de Ambiente, Vivienda y Desarrollo Territorial"/>
    <x v="2"/>
    <s v="Por la cual se adopta el Protocolo para el Control y Vigilancia de la Contaminación Atmosférica Generada por Fuentes Fijas"/>
    <s v="Todo"/>
    <x v="1"/>
    <x v="1"/>
    <s v="N/A"/>
    <s v="Acta de actualización de la matriz legal ambiental "/>
    <m/>
  </r>
  <r>
    <d v="2010-03-30T00:00:00"/>
    <s v="Resolución "/>
    <s v="180540"/>
    <n v="2010"/>
    <s v="Ministerio de Minas y Energía"/>
    <x v="9"/>
    <s v="Por el cual se modifica el Reglamneto Técnico de Iluminación y Alumbrado Público RETILAP, se establecen los requisitos de eficacia mínima y vida útil de las fuentes lumínicas y se dictan otras disposiciones"/>
    <s v="Todo"/>
    <x v="0"/>
    <x v="1"/>
    <s v="N/A"/>
    <s v="Acta de actualización de la matriz legal ambiental "/>
    <m/>
  </r>
  <r>
    <d v="2010-03-29T00:00:00"/>
    <s v="Resolución "/>
    <s v="650"/>
    <n v="2010"/>
    <s v="Ministerio de Ambiente, Vivienda y Desarrollo Territorial"/>
    <x v="2"/>
    <s v="Por la cual se adopta el protocolo para el monitoreo y seguimiento de la calidad del aire"/>
    <s v="Todo"/>
    <x v="1"/>
    <x v="1"/>
    <s v="N/A"/>
    <s v="Informe de cumplimiento ambiental."/>
    <m/>
  </r>
  <r>
    <d v="2010-03-24T00:00:00"/>
    <s v="Resolución "/>
    <s v="610"/>
    <n v="2010"/>
    <s v="Ministerio de Ambiente y Desarrollo Sostenible"/>
    <x v="2"/>
    <s v="Por la cual se modifica la Resolución 601 del 4 de abril de 2006."/>
    <s v="Artículos 1, 2, 4, 5 y 6"/>
    <x v="2"/>
    <x v="2"/>
    <s v="N/A"/>
    <s v="Informes de cumplimiento ambiental_x000a__x000a_Informes de seguimiento ambiental."/>
    <m/>
  </r>
  <r>
    <d v="2010-03-16T00:00:00"/>
    <s v="Ley "/>
    <s v="1383"/>
    <n v="2010"/>
    <s v="Congreso de la República de Colombia"/>
    <x v="2"/>
    <s v="Por la cual se reforma la ley 769 de 2002 Código Nacional de Tránsito, y se dictan otras disposiciones"/>
    <s v="Artículos 1, 8, 10, 11, 12, 13, 19 y 20"/>
    <x v="0"/>
    <x v="1"/>
    <s v="N/A"/>
    <s v="Informes de cumplimiento ambiental_x000a__x000a_ISCST004-Gestión del mantenimiento a vehículos"/>
    <m/>
  </r>
  <r>
    <d v="2010-03-01T00:00:00"/>
    <s v="Resolución"/>
    <s v="415"/>
    <n v="2010"/>
    <s v="Ministerio de Ambiente, Vivienda y Desarrollo Territorial"/>
    <x v="1"/>
    <s v="Por la cual se reglamenta el Registro Único de Infractores Ambientales –RUIA- y se toman otras determinaciones."/>
    <s v="Todo"/>
    <x v="0"/>
    <x v="1"/>
    <s v="N/A"/>
    <s v="Informes de cumplimiento ambiental"/>
    <m/>
  </r>
  <r>
    <d v="2010-01-01T00:00:00"/>
    <s v="Documento"/>
    <m/>
    <n v="2010"/>
    <s v="Ministerio de Ambiente, Vivienda y Desarrollo Territorial"/>
    <x v="2"/>
    <s v="Politíca de Prevención y Control de la Contaminación del Aire"/>
    <s v="Todo"/>
    <x v="0"/>
    <x v="1"/>
    <s v="N/A"/>
    <s v="Informes de cumplimiento ambiental_x000a_Política Sistema de gestión integrado"/>
    <m/>
  </r>
  <r>
    <d v="2010-01-01T00:00:00"/>
    <s v="Documento"/>
    <m/>
    <n v="2010"/>
    <s v="Ministerio de Ambiente, Vivienda y Desarrollo Territorial"/>
    <x v="6"/>
    <s v="Politíca Nacional para la Gestión Integral del Recurso Hídrico"/>
    <s v="todo "/>
    <x v="0"/>
    <x v="1"/>
    <s v="N/A"/>
    <s v="Informes de cumplimiento ambiental_x000a_Política Sistema de gestión integrado"/>
    <m/>
  </r>
  <r>
    <d v="2010-01-01T00:00:00"/>
    <s v="Documento"/>
    <m/>
    <n v="2010"/>
    <s v="Ministerio de Ambiente, Vivienda y Desarrollo Territorial"/>
    <x v="4"/>
    <s v="Politíca Nacional de Producción y Consumo"/>
    <s v="Todo"/>
    <x v="0"/>
    <x v="1"/>
    <s v="N/A"/>
    <s v="Informes de cumplimiento ambiental_x000a_Política Sistema de gestión integrado"/>
    <m/>
  </r>
  <r>
    <d v="2009-11-19T00:00:00"/>
    <s v="Gerencia EPM"/>
    <m/>
    <n v="2009"/>
    <s v="Gerencia EPM"/>
    <x v="1"/>
    <s v="El Índice de Gestión Ambiental Empresarial hace parte de los indicadores de primer nivel del Cuadro de Mando Integral – CMI-para el Grupo EPM. Dicho Índice tiene como objetivo determinar el nivel de la gestión ambiental en las empresas y negocios que conforman el Grupo EPM, a la luz de los compromisos ambientales asumidos. "/>
    <s v="Todo"/>
    <x v="0"/>
    <x v="1"/>
    <s v="N/A"/>
    <s v="PGAGA005-Evaluación Desempeño Ambiental"/>
    <m/>
  </r>
  <r>
    <d v="2009-09-25T00:00:00"/>
    <s v="Decreto "/>
    <s v="3695"/>
    <n v="2009"/>
    <s v="Ministerio del Interior"/>
    <x v="4"/>
    <s v="Por medio del cual se reglamenta la ley 1259 de 2008 y se dictan otras disposiciones"/>
    <s v="Todo "/>
    <x v="0"/>
    <x v="1"/>
    <s v="N/A"/>
    <s v="Informes de cumplimiento ambiental"/>
    <m/>
  </r>
  <r>
    <d v="2009-07-21T00:00:00"/>
    <s v="Ley "/>
    <s v="1333"/>
    <n v="2009"/>
    <s v="Congreso de la República de Colombia"/>
    <x v="5"/>
    <s v="Por la cual se establece el procedimiento sancionatorio ambiental y se dictan otras disposiciones."/>
    <s v="Todo"/>
    <x v="1"/>
    <x v="1"/>
    <s v="N/A"/>
    <s v="Informes de cumplimiento ambiental_x000a_Acompañamiento jurídico"/>
    <m/>
  </r>
  <r>
    <d v="2009-04-30T00:00:00"/>
    <s v="Resolución"/>
    <s v="1348"/>
    <n v="2009"/>
    <s v="Ministerio de la Protección social"/>
    <x v="9"/>
    <s v="por la cual se adopta el Reglamento de Salud Ocupacional en los Procesos de Generación, Transmisión y Distribución de Energía Eléctrica en las empresas del sector eléctrico."/>
    <s v="Articulos 25,26,27,"/>
    <x v="2"/>
    <x v="2"/>
    <s v="N/A"/>
    <s v="Informes de cumplimiento ambiental._x000a__x000a_KTHSO002-Plan maestro para la gestión del riesgo en emergencias y desastres"/>
    <m/>
  </r>
  <r>
    <d v="2009-03-10T00:00:00"/>
    <s v="Decreto "/>
    <s v="763"/>
    <n v="2009"/>
    <s v="Presidencia de la República"/>
    <x v="1"/>
    <s v="Por el cual se reglamentan parcialmente las Leyes 814 de 2003 y 397 de 1997 modificada por medio de la Ley 1185 de 2008, en lo correspondiente al Patrimonio Cultural de la Nación de naturaleza material."/>
    <s v="Todo"/>
    <x v="0"/>
    <x v="1"/>
    <s v="N/A"/>
    <s v="Informes de cumplimiento ambiental"/>
    <m/>
  </r>
  <r>
    <d v="2009-02-26T00:00:00"/>
    <s v="Resolución "/>
    <s v="372"/>
    <n v="2009"/>
    <s v="Ministerio de Ambiente, Vivienda y Desarrollo Territorial"/>
    <x v="4"/>
    <s v="Por la cual se establecen los elementos que deben contener los Planes de Gestión de Devolución de Productos Posconsumo de Baterías Usadas Plomo Ácido, y se adoptan otras disposiciones"/>
    <s v="Artículos 1, 2, 3, 5, 10 y 12"/>
    <x v="2"/>
    <x v="2"/>
    <s v="N/A"/>
    <s v="KGAGA002-Plan de gestión integral de residuos sólidos_x000a__x000a_Informes de cumplimiento ambiental _x000a__x000a_Informes de seguimiento ambiental"/>
    <m/>
  </r>
  <r>
    <d v="2008-12-19T00:00:00"/>
    <s v="Ley"/>
    <s v="1259"/>
    <n v="2008"/>
    <s v="Congreso de la República de Colombia"/>
    <x v="4"/>
    <s v="Por medio de la cual se instaura en el territorio nacional la aplicación del comparendo ambiental a los infractores de las normas de aseo limpieza y recolección de escombros y se dictan otras disposiciones"/>
    <s v="Artículos  1, 3, 4, 8, 9, 10, 11, 13, 18 y 22"/>
    <x v="0"/>
    <x v="1"/>
    <s v="N/A"/>
    <s v="KGAGA002-Plan de gestión integral de residuos sólidos_x000a__x000a_Informes de seguimiento ambiental"/>
    <m/>
  </r>
  <r>
    <d v="2008-11-27T00:00:00"/>
    <s v="Ley"/>
    <s v="1252"/>
    <n v="2008"/>
    <s v="Congreso de la República de Colombia"/>
    <x v="10"/>
    <s v="Por la cual se dictan normas prohibitivas en materia ambiental, referentes a los residuos y desechos peligrosos y se dictan otras disposiciones."/>
    <s v="Todo"/>
    <x v="0"/>
    <x v="1"/>
    <s v="N/A"/>
    <s v="KGAGA002-Plan de gestión integral de residuos sólidos_x000a_MTHSO019 - Manual para el manejo de sustancias químicas"/>
    <m/>
  </r>
  <r>
    <d v="2008-09-12T00:00:00"/>
    <s v="Decreto "/>
    <s v="3450"/>
    <n v="2008"/>
    <s v="Presidencia de la República"/>
    <x v="9"/>
    <s v="Por el cual se dictan medidas tendientes al uso racional y eficiente de la energía eléctrica."/>
    <s v="Todo "/>
    <x v="0"/>
    <x v="1"/>
    <s v="N/A"/>
    <s v="Informes de cumplimiento ambiental_x000a__x000a_KGAGA006-Plan de ahorro y uso eficiente de energía"/>
    <m/>
  </r>
  <r>
    <d v="2008-06-05T00:00:00"/>
    <s v="Resolución "/>
    <s v="910"/>
    <n v="2008"/>
    <s v="Ministerio de Ambiente, Vivienda y Desarrollo Territorial"/>
    <x v="2"/>
    <s v="Por la cual se reglamentan los niveles permisibles de emisión de contaminantes que deberán cumplir las fuentes móviles terrestres, se reglamenta el artículo 91 del decreto 948 de 1995 y se adoptan otras disposiciones."/>
    <s v="Todo"/>
    <x v="2"/>
    <x v="2"/>
    <s v="N/A"/>
    <s v="Informes de cumplimiento ambiental_x000a__x000a_ISCST004-Gestión del mantenimiento a vehículos"/>
    <m/>
  </r>
  <r>
    <d v="2008-06-05T00:00:00"/>
    <s v="Resolución "/>
    <s v="909"/>
    <n v="2008"/>
    <s v="Ministerio de Ambiente, Vivienda y Desarrollo Territorial"/>
    <x v="14"/>
    <s v="Por la cual se establecen las normas y estándares de emisión admisibles de contaminantes a la atmósfera por fuentes fijas y se dictan otras disposiciones"/>
    <s v="Artículos 1, 2, 3, 69, 70, 71, 72, 73, 74, 75, 76, 77, 78, 79, 80, 81, 100, 103 "/>
    <x v="1"/>
    <x v="1"/>
    <s v="N/A"/>
    <s v="Informes de cumplimiento ambiental_x000a__x000a_Informes de seguimiento ambiental."/>
    <m/>
  </r>
  <r>
    <d v="2008-06-05T00:00:00"/>
    <s v="Ley"/>
    <s v="1196"/>
    <n v="2008"/>
    <s v="Congreso de la República de Colombia"/>
    <x v="2"/>
    <s v="Por medio de la cual se aprueba el &quot;Convenio de Estocolmo sobre Contaminantes Orgánicos Persistentes,&quot; hecho en Estocolmo el 22 de mayo de 2001, la &quot;Corrección al artículo 1o del texto original en español&quot;, del 21 de febrero de 2003, y el &quot;Anexo G al Convenio de Estocolmo&quot;, del 6 de mayo de 2005."/>
    <s v="Artículos 1, 3 y 6, Anexo A Parte II, Anexo C Parte IV y V   "/>
    <x v="0"/>
    <x v="1"/>
    <s v="N/A"/>
    <s v="KGAGA002-Plan de gestión integral de residuos sólidos_x000a__x000a_Plataforma de gestión de compromisos ambientales ESSA _x000a__x000a_Informes de cumplimiento ambiental"/>
    <m/>
  </r>
  <r>
    <d v="2008-04-23T00:00:00"/>
    <s v="Decreto "/>
    <s v="1313"/>
    <n v="2008"/>
    <s v="Presidencia de la República"/>
    <x v="1"/>
    <s v="Por el cual se reglamenta el articulo 7° de la ley 397 de 1997, modificado por el artículo 4° de la Ley 1185 de 2008, relativo al concejo Nacional de Patrimonio Cultural."/>
    <s v="Artículos 1 y 2"/>
    <x v="0"/>
    <x v="1"/>
    <s v="N/A"/>
    <s v="Informes de cumplimiento ambiental"/>
    <m/>
  </r>
  <r>
    <d v="2008-04-22T00:00:00"/>
    <s v="Decreto "/>
    <s v="1299"/>
    <n v="2008"/>
    <s v="Presidencia de la República"/>
    <x v="1"/>
    <s v="Por el cual se reglamenta el departamento de gestión ambiental de las empresas a nivel industrial y se dictan otras disposiciones"/>
    <s v="Todo"/>
    <x v="0"/>
    <x v="1"/>
    <s v="N/A"/>
    <s v="Informes de cumplimiento ambiental"/>
    <m/>
  </r>
  <r>
    <d v="2008-03-28T00:00:00"/>
    <s v="Decreto "/>
    <s v="895"/>
    <n v="2008"/>
    <s v="Ministerio de Minas y Energía"/>
    <x v="9"/>
    <s v="Por el cual se modifica y adiciona el Decreto 2331 de 2007 sobre uso racional y eficiente de energía eléctrica."/>
    <s v="Todo"/>
    <x v="0"/>
    <x v="1"/>
    <s v="N/A"/>
    <s v="KGAGA006-Plan de ahorro y uso eficiente de energía_x000a__x000a_KGAGA002-Plan de gestión integral de residuos sólidos"/>
    <m/>
  </r>
  <r>
    <d v="2008-03-12T00:00:00"/>
    <s v="Ley"/>
    <s v="1185"/>
    <n v="2008"/>
    <s v="Congreso de la República de Colombia"/>
    <x v="1"/>
    <s v="Por la cual se modifica y adiciona la ley 397 de 1997 ley general de cultura y se dictan otras disposiciones"/>
    <s v="Artículos 1, 3, 7, 8 y 10"/>
    <x v="0"/>
    <x v="1"/>
    <s v="N/A"/>
    <s v="Estudios de impacto ambiental"/>
    <m/>
  </r>
  <r>
    <d v="2007-09-20T00:00:00"/>
    <s v="Ley"/>
    <s v="1159"/>
    <n v="2007"/>
    <s v="Congreso de la República de Colombia"/>
    <x v="10"/>
    <s v="Por medio de la cual se aprueba el Convenio de  Rotterdam para la Aplicación del Procedimiento de Consentimiento Fundamentado previo a ciertos Plaguicidas y Productos Químicos Peligrosos Objeto de Comercio Internacional hecho en Rotterdam el 10 de septiembre de 1998. "/>
    <s v="Todo"/>
    <x v="0"/>
    <x v="1"/>
    <s v="N/A"/>
    <s v="Informes de cumplimiento ambiental_x000a_MTHSO019 - Manual para el manejo de sustancias químicas "/>
    <m/>
  </r>
  <r>
    <d v="2007-09-20T00:00:00"/>
    <s v="Decreto "/>
    <s v="3600"/>
    <n v="2007"/>
    <s v="Presidencia de la República"/>
    <x v="13"/>
    <s v="Por el cual se reglamentan las disposiciones de las Leyes 99 de 1993 y 388 de 1997 relativas a las determinantes de ordenamiento de suelo rural y al desarrollo de actuaciones urbanísticas de parcelación y edificación en este tipo de suelo y se adoptan otras disposiciones"/>
    <s v="Artículos 3, 4 Núm. 1,3,4, y 6"/>
    <x v="1"/>
    <x v="1"/>
    <s v="N/A"/>
    <s v="Informes de cumplimiento ambiental "/>
    <m/>
  </r>
  <r>
    <d v="2007-08-02T00:00:00"/>
    <s v="Resolución "/>
    <s v="1362"/>
    <n v="2007"/>
    <s v="Ministerio de Ambiente, Vivienda y Desarrollo Territorial"/>
    <x v="10"/>
    <s v="Se establece los requisitos y el procedimiento para el Registro de Generadores de Residuos o Desechos Peligrosos, a que hacen referencia los artículos 27º y 28º del Decreto 4741 del 30 de diciembre de 2005. Registro de Generador de Residuos Peligros"/>
    <s v="Artículos 1, 2, 3, 4, 5, 6, 7, 11, 12 y 13, anexo 1 y 2"/>
    <x v="0"/>
    <x v="1"/>
    <s v="N/A"/>
    <s v="Informes de cumplimiento ambiental_x000a__x000a_Informes de seguimiento ambiental_x000a__x000a_ Plataforma de reporte de monitoreo de variables ambientales  _x000a_MTHSO019 - Manual para el manejo de sustancias químicas"/>
    <m/>
  </r>
  <r>
    <d v="2007-06-22T00:00:00"/>
    <s v="Decreto "/>
    <s v="2331"/>
    <n v="2007"/>
    <s v="Presidencia de la República"/>
    <x v="9"/>
    <s v="Por el cual se establece una medida tendiente al uso racional y eficiente de energía eléctrica"/>
    <s v="Todo "/>
    <x v="1"/>
    <x v="1"/>
    <s v="N/A"/>
    <s v="KGAGA006-Plan de ahorro y uso eficiente de energía"/>
    <m/>
  </r>
  <r>
    <d v="2007-06-04T00:00:00"/>
    <s v="Resolución "/>
    <s v="978"/>
    <n v="2007"/>
    <s v="Ministerio de Ambiente, Vivienda y Desarrollo Territorial"/>
    <x v="1"/>
    <s v="Por el cual se establece la forma y requisitos para presentar ante el Ministerio de Ambiente, Vivienda y Desarrollo Territorial las Solicitudes de acreditación para obtener la certificación de que tratan los artículos 424-5 numeral 4 y 428 literales f) e i) del Estatuto Tributario, con miras a obtener la exclusión de impuesto sobre las ventas correspondiente  "/>
    <s v="Todo"/>
    <x v="1"/>
    <x v="1"/>
    <s v="N/A"/>
    <s v="Informes de cumplimiento ambiental_x000a__x000a_Plataforma de gestión de compromisos ambientales ESSA "/>
    <m/>
  </r>
  <r>
    <d v="2007-05-09T00:00:00"/>
    <s v="Decreto "/>
    <s v="1575"/>
    <n v="2007"/>
    <s v="Presidencia de la República"/>
    <x v="6"/>
    <s v="Por el cual se establece el Sistema para la Protección y Control de la Calidad del Agua para Consumo Humano"/>
    <s v="Artículos 1, 10, 12, 15 y 28 "/>
    <x v="0"/>
    <x v="1"/>
    <s v="N/A"/>
    <s v="Informes de cumplimiento ambiental"/>
    <m/>
  </r>
  <r>
    <d v="2007-04-19T00:00:00"/>
    <s v="Decreto "/>
    <s v="1323"/>
    <n v="2007"/>
    <s v="Presidencia de la República"/>
    <x v="6"/>
    <s v="Por el cual se crea el sistema de información del Recurso Hídrico SIRH"/>
    <s v="Todo"/>
    <x v="0"/>
    <x v="1"/>
    <s v="N/A"/>
    <s v="Acta de actualización de la matriz legal ambiental "/>
    <m/>
  </r>
  <r>
    <d v="2007-03-22T00:00:00"/>
    <s v="Resolución "/>
    <s v="487"/>
    <n v="2007"/>
    <s v="Ministerio de Ambiente, Vivienda y Desarrollo Territorial"/>
    <x v="7"/>
    <s v="Por la cual se reglamenta el trámite interno del Derecho de Petición y se regula lo referente a Quejas y Reclamos ante el Ministerio de Ambiente, Vivienda y Desarrollo Territorial."/>
    <s v="Todo"/>
    <x v="1"/>
    <x v="1"/>
    <s v="N/A"/>
    <s v="Plataforma de gestión documental ESSA  _x000a__x000a_Informes de cumplimiento ambiental"/>
    <m/>
  </r>
  <r>
    <d v="2007-02-08T00:00:00"/>
    <s v="Decreto "/>
    <s v="330"/>
    <n v="2007"/>
    <s v="Presidencia de la República"/>
    <x v="1"/>
    <s v="Por el cual se reglamentan las audiencias públicas ambientales y se deroga el Decreto 2762 de 2005."/>
    <s v="Artículos 2.2.2.4.1.1, 2.2.2.4.1.2, 2.2.2.4.1.3, 2.2.2.4.1.4, 2.2.2.4.1.5, 2.2.2.4.1.6, 2.2.2.4.1.7,2.2.2.4.1.8, 2.2.2.4.1.9, 2.2.2.4.1.10, 2.2.2.4.1.11, 2.2.2.4.1.12, 2.2.2.4.1.13, 2.2.2.4.1.14,2.2.2.4.1.15, 2.2.2.4.1.16 y 2.2.2.4.1.17."/>
    <x v="0"/>
    <x v="1"/>
    <s v="N/A"/>
    <s v="Estudios de impacto ambiental_x000a__x000a_Informes de cumplimiento ambiental"/>
    <m/>
  </r>
  <r>
    <d v="2007-01-01T00:00:00"/>
    <s v="Documento"/>
    <s v="Documento"/>
    <n v="2007"/>
    <s v="Ministerio de Ambiente, Vivienda y Desarrollo Territorial"/>
    <x v="4"/>
    <s v="Gestion Integral de Residuos o Desechos Peligrosos"/>
    <s v="Todo"/>
    <x v="1"/>
    <x v="1"/>
    <s v="N/A"/>
    <s v="KGAGA002-Plan de gestión integral de residuos sólidos_x000a_MTHSO019 - Manual para el manejo de sustancias químicas"/>
    <m/>
  </r>
  <r>
    <d v="2006-07-17T00:00:00"/>
    <s v="Resolución "/>
    <s v="1402"/>
    <n v="2006"/>
    <s v="Ministerio de Ambiente, Vivienda y Desarrollo Territorial"/>
    <x v="10"/>
    <s v="Por la cual se desarrolla parcialmente el decreto 4741 del 30 de diciembre de  2005 en materia de residuos o desechos peligrosos"/>
    <s v="Todo"/>
    <x v="2"/>
    <x v="1"/>
    <s v="N/A"/>
    <s v="Informes de cumplimiento ambiental_x000a_MTHSO019 - Manual para el manejo de sustancias químicas "/>
    <m/>
  </r>
  <r>
    <d v="2006-06-30T00:00:00"/>
    <s v="Resolución "/>
    <s v="1288"/>
    <n v="2006"/>
    <s v="Ministerio de Ambiente, Vivienda y Desarrollo Territorial"/>
    <x v="9"/>
    <s v="Por el cual se acogen los términos de referencia para la elaboración del Estudio de Impacto Ambiental para el tendido de las líneas de transmisión del sistema nacional de interconexión eléctrica compuesto por el conjunto de líneas con sus correspondientes módulos de conexión subestaciones que se proyecte operen a tensiones iguales o superiores a 220 kV y se adoptan otras determinaciones"/>
    <s v="Todo"/>
    <x v="2"/>
    <x v="2"/>
    <s v="N/A"/>
    <s v="Estudios de impactos ambientales. _x000a__x000a_Plataforma de gestión de compromisos ambientales ESSA "/>
    <m/>
  </r>
  <r>
    <d v="2006-06-30T00:00:00"/>
    <s v="Resolución "/>
    <s v="1284"/>
    <n v="2006"/>
    <s v="Ministerio de Ambiente, Vivienda y Desarrollo Territorial"/>
    <x v="9"/>
    <s v="Por la cual se acogen los términos de referencia para la elaboración del Estudio de Impacto Ambiental para la construcción de presas, represas y embalses con capacidad mayor a 200 millones de metros cúbicos de agua y se adoptan otras determinaciones"/>
    <s v="Todo"/>
    <x v="0"/>
    <x v="1"/>
    <s v="N/A"/>
    <s v="Estudios de impactos ambientales_x000a__x000a_Plataforma de gestión de compromisos ambientales ESSA "/>
    <m/>
  </r>
  <r>
    <d v="2006-06-30T00:00:00"/>
    <s v="Resolución "/>
    <s v="1280"/>
    <n v="2006"/>
    <s v="Ministerio de Ambiente, Vivienda y Desarrollo Territorial"/>
    <x v="9"/>
    <s v="Por la cual se acogen los términos de referencia para la elaboración del Estudio de Impacto Ambiental para la construcción y operación de centrales hidroeléctricas generadoras y se adoptan otras determinaciones."/>
    <s v="Todo"/>
    <x v="2"/>
    <x v="2"/>
    <s v="N/A"/>
    <s v="Estudios de impactos ambientales _x000a__x000a_Plataforma de gestión de compromisos ambientales ESSA "/>
    <m/>
  </r>
  <r>
    <d v="2006-06-30T00:00:00"/>
    <s v="Resolución "/>
    <s v="1277"/>
    <n v="2006"/>
    <s v="Ministerio de Ambiente, Vivienda y Desarrollo Territorial"/>
    <x v="9"/>
    <s v="Por el cual se acogen los términos de referencia para la elaboración del Diagnostico Ambiental de Alternativas para proyectos lineales y se adoptan otras determinaciones"/>
    <s v="Todo"/>
    <x v="1"/>
    <x v="1"/>
    <s v="N/A"/>
    <s v="Estudios de impactos ambientales_x000a__x000a_Plataforma de gestión de compromisos ambientales ESSA "/>
    <m/>
  </r>
  <r>
    <d v="2006-06-30T00:00:00"/>
    <s v="Resolución "/>
    <s v="1270"/>
    <n v="2006"/>
    <s v="Ministerio de Ambiente, Vivienda y Desarrollo Territorial"/>
    <x v="6"/>
    <s v="Por la cual se acogen los términos de referencia para la elaboración del estudio de impacto ambiental para los proyectos que requieran trasvase de una cuenca a otra de corrientes de agua que excedan de 2m3/seg durante los periodos de mínimo caudal y se adoptan otras determinaciones"/>
    <s v="Todo"/>
    <x v="0"/>
    <x v="1"/>
    <s v="N/A"/>
    <s v="Estudios de impactos ambientales. _x000a__x000a_Plataforma de gestión de compromisos ambientales ESSA "/>
    <m/>
  </r>
  <r>
    <d v="2006-06-30T00:00:00"/>
    <s v="Resolución "/>
    <s v="1255"/>
    <n v="2006"/>
    <s v="Ministerio de Ambiente, Vivienda y Desarrollo Territorial"/>
    <x v="1"/>
    <s v="Por la cual se acogen los términos de referencia para la elaboración del diagnóstico ambiental de alternativas para proyectos puntuales y se adoptan otras determinaciones"/>
    <s v="Todo"/>
    <x v="0"/>
    <x v="1"/>
    <s v="N/A"/>
    <s v="Estudios de impactos ambientales. _x000a__x000a_Plataforma de gestión de compromisos ambientales ESSA "/>
    <m/>
  </r>
  <r>
    <d v="2006-06-12T00:00:00"/>
    <s v="Decreto "/>
    <s v="1900"/>
    <n v="2006"/>
    <s v="Ministerio de Ambiente, Vivienda y Desarrollo Territorial"/>
    <x v="6"/>
    <s v="Se reglamenta el parágrafo del artículo 43 de la ley 99 de 1993  y se dictan otras disposiciones"/>
    <s v="Todo"/>
    <x v="0"/>
    <x v="1"/>
    <s v="N/A"/>
    <s v="Estudios de impactos ambientales _x000a__x000a_Plataforma de gestión de compromisos ambientales ESSA "/>
    <m/>
  </r>
  <r>
    <d v="2006-04-04T00:00:00"/>
    <s v="Resolución "/>
    <s v="601"/>
    <n v="2006"/>
    <s v="Ministerio de Ambiente, Vivienda y Desarrollo Territorial"/>
    <x v="2"/>
    <s v="Por la cual se establece la Norma de Calidad del Aire o Nivel de Inmisión, para Toda el territorio nacional en condiciones de referencia."/>
    <s v="Artículos 1, 2, 3, 4, 6, 7, 8, 9, 10, 11, 12, y 13"/>
    <x v="2"/>
    <x v="2"/>
    <s v="N/A"/>
    <s v="Informes de cumplimiento ambiental "/>
    <m/>
  </r>
  <r>
    <d v="2006-04-03T00:00:00"/>
    <s v="Decreto "/>
    <s v="979"/>
    <n v="2006"/>
    <s v="Presidencia de la República "/>
    <x v="2"/>
    <s v="Por el cual se modifican  los artículos 7, 10, 93, 94  y 108 del decreto 948 de 1995"/>
    <s v="Todo"/>
    <x v="0"/>
    <x v="1"/>
    <s v="N/A"/>
    <s v="Informes de cumplimiento ambiental "/>
    <m/>
  </r>
  <r>
    <d v="2005-12-30T00:00:00"/>
    <s v="Decreto "/>
    <s v="4741"/>
    <n v="2005"/>
    <s v="Presidencia de la República"/>
    <x v="4"/>
    <s v="Por el cual se reglamenta parcialmente la prevención y el manejo de los residuos o desechos peligrosos generados en el marco de la gestión integral."/>
    <s v="Artículos 1-23 "/>
    <x v="3"/>
    <x v="1"/>
    <s v="N/A"/>
    <s v="KGAGA002-Plan de gestión integral de residuos sólidos_x000a_MTHSO019 - Manual para el manejo de sustancias químicas_x000a_MGAGA002-Criterios ambientales para contratación"/>
    <m/>
  </r>
  <r>
    <d v="2005-12-30T00:00:00"/>
    <s v="Decreto "/>
    <s v="4742"/>
    <n v="2005"/>
    <s v="Presidencia de la República"/>
    <x v="6"/>
    <s v="Por el cual se modifica el artículo 12 del Decreto 155 de 2004 mediante el cual se reglamenta el artículo 43 de la Ley 99 de 1993 sobre tasas por utilización de aguas"/>
    <s v="Todo"/>
    <x v="0"/>
    <x v="1"/>
    <s v="N/A"/>
    <s v="Informes de cumplimiento ambiental. "/>
    <m/>
  </r>
  <r>
    <d v="2005-12-29T00:00:00"/>
    <s v="Resolución "/>
    <s v="2202"/>
    <n v="2005"/>
    <s v="Ministerio de Ambiente, Vivienda y Desarrollo Territorial"/>
    <x v="1"/>
    <s v="Por la cual se adoptan los formularios únicos nacionales de solicitud de trámites ambientales"/>
    <s v="Todo"/>
    <x v="1"/>
    <x v="1"/>
    <s v="N/A"/>
    <s v="Plataforma de gestión de compromisos ambientales ESSA "/>
    <m/>
  </r>
  <r>
    <d v="2005-10-20T00:00:00"/>
    <s v="Resolución "/>
    <s v="1552"/>
    <n v="2005"/>
    <s v="Ministerio de Ambiente, Vivienda y Desarrollo Territorial"/>
    <x v="1"/>
    <s v="Por el cual se adoptan los manuales para evaluación de estudios ambientales y se seguimiento ambiental de proyectos y se toman otras determinaciones"/>
    <s v="Todo"/>
    <x v="1"/>
    <x v="1"/>
    <s v="N/A"/>
    <s v="Estudios de impacto ambiental"/>
    <m/>
  </r>
  <r>
    <d v="2005-07-28T00:00:00"/>
    <s v="Resolución "/>
    <s v="1023"/>
    <n v="2005"/>
    <s v="Ministerio de Ambiente, Vivienda y Desarrollo Territorial"/>
    <x v="1"/>
    <s v="Por la cual se adoptan guías ambientales como instrumento de autogestión y autorregulación"/>
    <s v="Artículos 1, 2, 3 Num. 11, 12, y  art. 4, 5, 6 y 7 "/>
    <x v="1"/>
    <x v="1"/>
    <s v="N/A"/>
    <s v="Informes de cumplimiento ambiental_x000a__x000a_ Informes de seguimiento ambiental"/>
    <m/>
  </r>
  <r>
    <d v="2005-03-23T00:00:00"/>
    <s v="Decreto"/>
    <s v="838"/>
    <n v="2005"/>
    <s v="Presidencia de la República"/>
    <x v="4"/>
    <s v="Por el cual se modifica el Decreto 1713 de 2002 sobre disposición final de residuos sólidos y se dictan otras disposiciones."/>
    <s v="Artículos 2,3,4,5,6 y 25 "/>
    <x v="0"/>
    <x v="1"/>
    <s v="N/A"/>
    <s v="KGAGA002-Plan de gestión integral de residuos sólidos_x000a__x000a_Informes de cumplimiento ambiental"/>
    <m/>
  </r>
  <r>
    <d v="2005-02-17T00:00:00"/>
    <s v="Ley "/>
    <s v="945"/>
    <n v="2005"/>
    <s v="Congreso de la República de Colombia"/>
    <x v="10"/>
    <s v="Por medio de la cual se aprueba el &quot;Protocolo de Basilea sobre responsabilidad e indemnización por daños resultantes de los movimientos transfronterizos de desechos peligrosos y su eliminación&quot;"/>
    <s v="Artículos 1 Y 3"/>
    <x v="0"/>
    <x v="1"/>
    <s v="N/A"/>
    <s v="Informes de cumplimiento ambiental_x000a__x000a_MTHSO019 - Manual para el manejo de sustancias químicas_x000a_MGAGA002-Criterios ambientales para contratación"/>
    <m/>
  </r>
  <r>
    <d v="2004-11-10T00:00:00"/>
    <s v="Resolución "/>
    <s v="181462"/>
    <n v="2004"/>
    <s v="Ministerio de Minas y Energía"/>
    <x v="2"/>
    <s v="Por medio de la cual se modifica el artículo 1° de la Resolución 181401 del 29 de octubre de 2004"/>
    <s v="Todo"/>
    <x v="0"/>
    <x v="1"/>
    <s v="N/A"/>
    <s v="Informes de cumplimiento ambiental_x000a__x000a_Informes de seguimiento ambiental"/>
    <m/>
  </r>
  <r>
    <d v="2004-10-29T00:00:00"/>
    <s v="Resolución "/>
    <s v="181401"/>
    <n v="2004"/>
    <s v="Ministerio de Minas y Energía"/>
    <x v="9"/>
    <s v="Por medio de la cual se adopta el factor de emisión de gases de efecto invernadero para los proyectos de generación de energía con fuentes renovables conectados al Sistema Interconectado Nacional cuya capacidad instalada sea igual o menor a 15MW."/>
    <s v="Todo"/>
    <x v="1"/>
    <x v="1"/>
    <s v="N/A"/>
    <s v="Informes de cumplimiento ambiental_x000a__x000a_Informes de seguimiento ambiental"/>
    <m/>
  </r>
  <r>
    <d v="2004-05-07T00:00:00"/>
    <s v="Decreto"/>
    <s v="1443"/>
    <n v="2004"/>
    <s v="Presidencia de la República"/>
    <x v="10"/>
    <s v="Por el cual se reglamenta parcialmente el decreto Ley 2811 de 1974, la Ley 253 de 1996, y la Ley 430 de 1998 en relación con la prevención y  control de la contaminación ambiental por el manejo de plaguicidas y desechos o residuos peligrosos provenientes de los mismos, y se toman otras determinaciones"/>
    <s v="Todo"/>
    <x v="3"/>
    <x v="1"/>
    <s v="N/A"/>
    <s v="Informes de cumplimiento ambiental_x000a__x000a_MGAGA002-Criterios ambientales para contratación_x000a__x000a_MTHSO019 - Manual para el manejo de sustancias químicas"/>
    <m/>
  </r>
  <r>
    <d v="2004-04-20T00:00:00"/>
    <s v="Decreto"/>
    <s v="1200"/>
    <n v="2004"/>
    <s v="Presidencia de la República"/>
    <x v="1"/>
    <s v="Por el cual se determinan los instrumentos de planificación ambiental y se adoptan otras disposiciones."/>
    <s v="Todo"/>
    <x v="1"/>
    <x v="1"/>
    <s v="N/A"/>
    <s v="Acta de reuniones con autoridades ambientales"/>
    <m/>
  </r>
  <r>
    <d v="2004-02-06T00:00:00"/>
    <s v="Resolución "/>
    <s v="136"/>
    <n v="2004"/>
    <s v="Ministerio de Ambiente, Vivienda y Desarrollo Territorial"/>
    <x v="5"/>
    <s v="Por el cual se establecen los procedimientos para solicitar ante las autoridades ambientales competentes la acreditación o certificación de las inversiones de control y mejoramiento del medio ambiente."/>
    <s v="Todo"/>
    <x v="1"/>
    <x v="1"/>
    <s v="N/A"/>
    <s v="Informes de cumplimiento ambiental_x000a_"/>
    <m/>
  </r>
  <r>
    <d v="2004-01-22T00:00:00"/>
    <s v="Decreto"/>
    <s v="155"/>
    <n v="2004"/>
    <s v="Presidencia de la República"/>
    <x v="6"/>
    <s v="Por el cual se reglamenta el artículo 43 de la Ley 99 de 1993 sobre tasas por utilización de aguas y se adoptan otras disposiciones."/>
    <s v="Todo"/>
    <x v="0"/>
    <x v="1"/>
    <s v="N/A"/>
    <s v="Informes de cumplimiento ambiental"/>
    <m/>
  </r>
  <r>
    <d v="2003-12-19T00:00:00"/>
    <s v="Decreto"/>
    <s v="3683"/>
    <n v="2003"/>
    <s v="Presidencia de la República"/>
    <x v="2"/>
    <s v="Por el cual se reglamenta la Ley 697 de 2003 y se crea una Comisión Intersectorial"/>
    <s v="Todo"/>
    <x v="0"/>
    <x v="1"/>
    <s v="N/A"/>
    <s v="KGAGA005-Plan de ahorro y uso eficiente del agua_x000a__x000a_KGAGA006-Plan de ahorro y uso eficiente de energía_x000a__x000a_Informes de cumplimiento ambiental"/>
    <m/>
  </r>
  <r>
    <d v="2003-11-07T00:00:00"/>
    <s v="Decreto"/>
    <s v="3172"/>
    <n v="2003"/>
    <s v="Presidencia de la República"/>
    <x v="1"/>
    <s v="Por medio del cual se reglamenta el artículo 158-2 del Estatuto Tributario"/>
    <s v="Todo"/>
    <x v="0"/>
    <x v="1"/>
    <s v="N/A"/>
    <s v="Informes de cumplimiento ambiental"/>
    <m/>
  </r>
  <r>
    <d v="2003-08-25T00:00:00"/>
    <s v="CONPES "/>
    <s v="3242"/>
    <n v="2003"/>
    <s v="Ministerio de Ambiente, Vivienda y Desarrollo Territorial"/>
    <x v="2"/>
    <s v="Estrategia institucional para la venta de servicios ambientales de mitigación del cambio climático"/>
    <s v="Todo"/>
    <x v="0"/>
    <x v="1"/>
    <s v="N/A"/>
    <s v="Hoja de ruta cambio climático._x000a_Planes de Reducción de Emisiones de Gases de Efecto Invernadero (GEI)._x000a_Política Sistema de gestión integrado"/>
    <m/>
  </r>
  <r>
    <d v="2002-12-27T00:00:00"/>
    <s v="Ley "/>
    <s v="788"/>
    <n v="2002"/>
    <s v="Presidencia de la República"/>
    <x v="1"/>
    <s v="Por la cual se expiden normas en materia tributaria y penal del orden nacional y territorial; y se dictan otras disposiciones"/>
    <s v="Artículos 78"/>
    <x v="0"/>
    <x v="1"/>
    <s v="N/A"/>
    <s v="Informes de cumplimiento ambiental"/>
    <m/>
  </r>
  <r>
    <d v="2002-08-05T00:00:00"/>
    <s v="Resolución "/>
    <s v="769"/>
    <n v="2002"/>
    <s v="Ministerio de Ambiente y Desarrollo Sostenible"/>
    <x v="3"/>
    <s v="Por la cual se dictan disposiciones para contribuir a la protección, conservación y sostenibilidad de los páramos"/>
    <s v="Artículos 1 y 5"/>
    <x v="0"/>
    <x v="1"/>
    <s v="N/A"/>
    <s v="Estudios de impacto ambiental"/>
    <m/>
  </r>
  <r>
    <d v="2002-07-31T00:00:00"/>
    <s v="Decreto "/>
    <s v="1609"/>
    <n v="2002"/>
    <s v="Presidencia de la República"/>
    <x v="10"/>
    <s v="Por el cual se reglamenta el manejo y transporte terrestre automotor de mercancías peligrosas por carretera."/>
    <s v="Artículos 1, 2, 4, 5, 6, 7, 8, 9 y 10."/>
    <x v="0"/>
    <x v="1"/>
    <s v="N/A"/>
    <s v="MTHSO019 - Manual para el manejo de sustancias químicas"/>
    <m/>
  </r>
  <r>
    <d v="2002-07-24T00:00:00"/>
    <s v="Decreto "/>
    <s v="1530"/>
    <n v="2002"/>
    <s v="Ministerio de Ambiente y Desarrollo Sostenible"/>
    <x v="10"/>
    <s v="Por el cual se modifica el artículo 40 del Decreto 948 de 1995, modificado por  el artículo 2o. Del Decreto 1697 de 1997 y por el Decreto 2622 de 2000"/>
    <s v="Todo "/>
    <x v="0"/>
    <x v="1"/>
    <s v="N/A"/>
    <s v="MTHSO019 - Manual para el manejo de sustancias químicas"/>
    <m/>
  </r>
  <r>
    <d v="2002-07-06T00:00:00"/>
    <s v="Ley "/>
    <s v="769"/>
    <n v="2002"/>
    <s v="Congreso de la República de Colombia"/>
    <x v="2"/>
    <s v="Por la cual se expide el código Nacional de Transito Terrestre y se dictan otras disposiciones"/>
    <s v="Artículos 1, 2, 28 , 50, 51, 52, 53, 102, 103, 104, 122 y 131."/>
    <x v="1"/>
    <x v="1"/>
    <s v="N/A"/>
    <s v="Informes de cumplimiento ambiental_x000a__x000a_Informes de seguimiento ambiental_x000a__x000a_MGAGA002-Criterios ambientales para contratación_x000a__x000a_ISCST004-Gestión del mantenimiento a vehículos"/>
    <m/>
  </r>
  <r>
    <d v="2002-07-01T00:00:00"/>
    <s v="Documento"/>
    <m/>
    <n v="2002"/>
    <s v="Ministerio de Ambiente y Desarrollo Sostenible"/>
    <x v="3"/>
    <s v="Politica Nacional de educacion Ambiental SINA. "/>
    <s v="Todo"/>
    <x v="0"/>
    <x v="1"/>
    <s v="N/A"/>
    <s v="Política Sistema de gestión integrado"/>
    <m/>
  </r>
  <r>
    <d v="2002-04-26T00:00:00"/>
    <s v="Decreto"/>
    <s v="833"/>
    <n v="2002"/>
    <s v="Presidencia de la República"/>
    <x v="7"/>
    <s v="Por el cual se reglamenta parcialmente la Ley 397 de 1997 en materia de Patrimonio Arqueológico Nacional y se dictan otras disposiciones."/>
    <s v="Artículos 14, 15, 23, 24 y 25 "/>
    <x v="0"/>
    <x v="1"/>
    <s v="N/A"/>
    <s v="Estudios de impacto ambiental"/>
    <m/>
  </r>
  <r>
    <d v="2001-11-27T00:00:00"/>
    <s v="Decreto"/>
    <s v="2532"/>
    <n v="2001"/>
    <s v="Presidencia de la República"/>
    <x v="1"/>
    <s v="Por el cual se reglamenta el numeral 4 del artículo 424-5 y el literal f) del artículo 428 del Estatuto Tributario."/>
    <s v="Todo"/>
    <x v="0"/>
    <x v="1"/>
    <s v="N/A"/>
    <s v="Informes de cumplimiento ambiental"/>
    <m/>
  </r>
  <r>
    <d v="2001-10-03T00:00:00"/>
    <s v="Ley "/>
    <s v="697"/>
    <n v="2001"/>
    <s v="Congreso de la República de Colombia"/>
    <x v="2"/>
    <s v="Mediante la cual se fomenta el uso racional y eficiente de la energía se promueve la utilización de energías alternativas y se dictan otras disposiciones"/>
    <s v="Artículos 1, 3, 6, 7, 8, 9 y 10"/>
    <x v="0"/>
    <x v="1"/>
    <s v="N/A"/>
    <s v="KGAGA006-Plan de ahorro y uso eficiente de energía"/>
    <m/>
  </r>
  <r>
    <d v="2001-06-27T00:00:00"/>
    <s v="CONPES "/>
    <s v="3125"/>
    <n v="2001"/>
    <s v="Ministerio de Ambiente _x000a_Ministerio de Agricultura y Desarrollo Rural_x000a_Ministerio de Desarrollo Económico_x000a_Ministerio de Comercio Exterior_x000a_DNP-DPA-DEAGRO"/>
    <x v="3"/>
    <s v="ESTRATEGIA PARA LA CONSOLIDACIÓN DEL PLAN NACIONAL DE DESARROLLO FORESTAL – PNDF"/>
    <s v="Todo"/>
    <x v="0"/>
    <x v="1"/>
    <s v="N/A"/>
    <s v="Plataforma de gestión de compromisos ambientales ESSA _x000a_Informes de cumplimiento ambiental"/>
    <m/>
  </r>
  <r>
    <d v="2001-05-23T00:00:00"/>
    <s v="Resolución "/>
    <s v="438"/>
    <n v="2001"/>
    <s v="Ministerio de Ambiente y Desarrollo Sostenible"/>
    <x v="3"/>
    <s v="Por la cual se establece el Salvoconducto Único Nacional para la movilización de especímenes de la diversidad biológica."/>
    <s v="Todo"/>
    <x v="0"/>
    <x v="1"/>
    <s v="N/A"/>
    <s v="Informes de cumplimiento ambiental"/>
    <m/>
  </r>
  <r>
    <d v="2000-12-27T00:00:00"/>
    <s v="Ley "/>
    <s v="629"/>
    <n v="2000"/>
    <s v="Congreso de la República de Colombia"/>
    <x v="2"/>
    <s v="Por medio de la cual se aprueba el Protocolo de Kyoto de la Convención Marco de las Naciones Unidas sobre el Cambio Climático hecho en Kyoto el 11 de diciembre de 1997."/>
    <s v="Todo"/>
    <x v="0"/>
    <x v="1"/>
    <s v="N/A"/>
    <s v="Hoja de ruta cambio climático._x000a_Planes de Reducción de Emisiones de Gases de Efecto Invernadero (GEI)."/>
    <m/>
  </r>
  <r>
    <d v="2000-11-22T00:00:00"/>
    <s v="NTC "/>
    <s v="14031"/>
    <n v="2000"/>
    <s v="NTC"/>
    <x v="1"/>
    <s v="Gestión Ambiental"/>
    <s v="Todo"/>
    <x v="0"/>
    <x v="1"/>
    <s v="N/A"/>
    <s v="Política Sistema de gestión integrado"/>
    <m/>
  </r>
  <r>
    <d v="2000-10-06T00:00:00"/>
    <s v="Ley "/>
    <s v="618"/>
    <n v="2000"/>
    <s v="Congreso de la República de Colombia"/>
    <x v="10"/>
    <s v="Por medio de la cual se aprueba la &quot;Enmienda del Protocolo de Montreal  aprobada por la Novena Reunión de las Partes&quot;, suscrita en Montreal el 17 de septiembre de 1997"/>
    <s v="Todo"/>
    <x v="0"/>
    <x v="1"/>
    <s v="N/A"/>
    <s v="Hoja de ruta cambio climático._x000a_Planes de Reducción de Emisiones de Gases de Efecto Invernadero (GEI)."/>
    <m/>
  </r>
  <r>
    <d v="2000-08-15T00:00:00"/>
    <s v="Decreto "/>
    <s v="1552"/>
    <n v="2000"/>
    <s v="Presidencia de la República"/>
    <x v="2"/>
    <s v="Por el cual se modifica el Artículo 38 del Decreto 948 de 1995, modificado por el artículo 3o del Decreto 2107 de 1995."/>
    <s v="Todo"/>
    <x v="3"/>
    <x v="1"/>
    <s v="N/A"/>
    <s v="Informes de cumplimiento ambiental_x000a__x000a_Informes de seguimiento ambiental_x000a_"/>
    <m/>
  </r>
  <r>
    <d v="1999-10-15T00:00:00"/>
    <s v="Decreto "/>
    <s v="1996"/>
    <n v="1999"/>
    <s v="Presidencia de la República"/>
    <x v="3"/>
    <s v="Por el cual se reglamentan los artículos 109 y 110 de la Ley 99 de 1993 sobre Reservas Naturales de la Sociedad Civil"/>
    <s v="Todo"/>
    <x v="0"/>
    <x v="1"/>
    <s v="N/A"/>
    <s v="Plataforma de gestión de compromisos ambientales ESSA  _x000a_Informes de cumplimiento ambiental _x000a_Informes de seguimiento ambiental._x000a_"/>
    <m/>
  </r>
  <r>
    <d v="1999-02-17T00:00:00"/>
    <s v="Decreto "/>
    <s v="321"/>
    <n v="1999"/>
    <s v="Presidencia de la República"/>
    <x v="12"/>
    <s v="Por el cual se adopta el plan nacional de contingencia contra derrames de hidrocarburos, derivados y sustancias nocivas"/>
    <s v="Todo"/>
    <x v="2"/>
    <x v="2"/>
    <s v="N/A"/>
    <s v="MTHSO019 - Manual para el manejo de sustancias químicas"/>
    <m/>
  </r>
  <r>
    <d v="1999-01-13T00:00:00"/>
    <s v="Ley "/>
    <s v="491"/>
    <n v="1999"/>
    <s v="Congreso de la República de Colombia"/>
    <x v="5"/>
    <s v="Por el cual se establece el seguro ecológico, se modifica el código penal y se dictan otras disposiciones"/>
    <s v="Artículos 1, 2, 3, 4, 5, 6, 7, 8, 9, 10, 11 y 12"/>
    <x v="1"/>
    <x v="1"/>
    <s v="N/A"/>
    <s v="Polizas ambientales. "/>
    <m/>
  </r>
  <r>
    <d v="1998-08-05T00:00:00"/>
    <s v="Ley "/>
    <s v="472"/>
    <n v="1998"/>
    <s v="Congreso de la República de Colombia"/>
    <x v="7"/>
    <s v="Por la cual se desarrolla el artículo 88 de la constitución política de Colombia en relación con el ejercicio de las Acciones Populares y de Grupo y se dictan otras disposiciones"/>
    <s v="1,2,3 Y 4"/>
    <x v="1"/>
    <x v="1"/>
    <s v="N/A"/>
    <s v="Informes de cumplimiento ambiental_x000a__x000a_Plataforma de gestión documental ESSA "/>
    <m/>
  </r>
  <r>
    <d v="1998-08-04T00:00:00"/>
    <s v="Decreto "/>
    <s v="1504"/>
    <n v="1998"/>
    <s v="Presidencia de la República"/>
    <x v="1"/>
    <s v="Por el cual se reglamenta el uso del espacio público en los planes de ordenamiento territorial"/>
    <s v="Artículos 1,2,3,4,18,19,25,26 y 28"/>
    <x v="0"/>
    <x v="1"/>
    <s v="N/A"/>
    <s v="Informes de cumplimiento ambiental"/>
    <m/>
  </r>
  <r>
    <d v="1998-07-13T00:00:00"/>
    <s v="Decreto "/>
    <s v="1320"/>
    <n v="1998"/>
    <s v="Presidencia de la República"/>
    <x v="7"/>
    <s v="Por el cual se reglamenta la consulta previa con las comunidades indígenas y negras para la explotación de los recursos naturales dentro de su territorio."/>
    <s v="Todo"/>
    <x v="0"/>
    <x v="1"/>
    <s v="N/A"/>
    <s v="Soporte de comunicación y/o socialización_x000a__x000a_Informes de cumplimiento ambiental"/>
    <m/>
  </r>
  <r>
    <d v="1998-05-13T00:00:00"/>
    <s v="Decreto "/>
    <s v="879"/>
    <n v="1998"/>
    <s v="Presidencia de la República"/>
    <x v="1"/>
    <s v="Por el cual se reglamentan las disposiciones referentes al ordenamiento del territorio municipal y distrital y a los planes de ordenamiento territorial."/>
    <s v="Artículos 9, 10 y 11"/>
    <x v="0"/>
    <x v="1"/>
    <s v="N/A"/>
    <s v="Informes de cumplimiento ambiental"/>
    <m/>
  </r>
  <r>
    <d v="1998-05-06T00:00:00"/>
    <s v="Resolución "/>
    <s v="372"/>
    <n v="1998"/>
    <s v="Ministerio de Ambiente y Desarrollo Sostenible"/>
    <x v="6"/>
    <s v="Por la cual se actualizan las tarifas mínimas de las tasas retributivas por vertimientos líquidos y se dictan disposiciones "/>
    <s v="Todo"/>
    <x v="0"/>
    <x v="1"/>
    <s v="N/A"/>
    <s v="Informes de cumplimiento ambiental"/>
    <m/>
  </r>
  <r>
    <d v="1997-08-07T00:00:00"/>
    <s v="Ley "/>
    <s v="397"/>
    <n v="1997"/>
    <s v="Congreso de la República de Colombia"/>
    <x v="1"/>
    <s v="Por la cual se desarrollan los artículos 70 71 y 72 y demás artículos concordantes de la Constitución Política y se dictan normas sobre patrimonio cultural fomentos y estímulos a la cultura se crea el ministerio de la cultura y se trasladan algunas dependencias."/>
    <s v="Artículos  1, 2, 3, 7, 10 y 13"/>
    <x v="1"/>
    <x v="1"/>
    <s v="N/A"/>
    <s v="Informes de cumplimiento ambiental"/>
    <m/>
  </r>
  <r>
    <d v="1997-07-29T00:00:00"/>
    <s v="Ley "/>
    <s v="393"/>
    <n v="1997"/>
    <s v="Congreso de la República de Colombia"/>
    <x v="1"/>
    <s v="Por la cual se desarrolla el artículo 87 de la constitución política"/>
    <s v="Todo"/>
    <x v="0"/>
    <x v="1"/>
    <s v="N/A"/>
    <s v="Informes de cumplimiento ambiental_x000a__x000a_Acta de actualización de la matriz legal ambiental"/>
    <m/>
  </r>
  <r>
    <d v="1997-07-18T00:00:00"/>
    <s v="Ley "/>
    <s v="388"/>
    <n v="1997"/>
    <s v="Congreso de la República de Colombia"/>
    <x v="1"/>
    <s v="Por la cual se modifica la ley 9ª de 1989, y la ley 3ª de 1991 y se dictan otras disposiciones_x000a__x000a_Se establecen los planes de ordenamiento territorial."/>
    <s v="Todo"/>
    <x v="0"/>
    <x v="1"/>
    <s v="N/A"/>
    <s v="Informes de cumplimiento ambiental_x000a__x000a_Acta de actualización de la matriz legal ambiental"/>
    <m/>
  </r>
  <r>
    <d v="1997-06-27T00:00:00"/>
    <s v="Decreto "/>
    <s v="1697"/>
    <n v="1997"/>
    <s v="Presidencia de la República"/>
    <x v="2"/>
    <s v="Por medio del cual se modifica parcialmente el Decreto 948 de 1995 que contiene el Reglamento de Protección y Control de la Calidad del Aire."/>
    <s v="Todo "/>
    <x v="0"/>
    <x v="1"/>
    <s v="N/A"/>
    <s v="Informes de cumplimiento ambiental_x000a_Infomes de seguimiento ambiental"/>
    <m/>
  </r>
  <r>
    <d v="1997-06-06T00:00:00"/>
    <s v="Ley "/>
    <s v="373"/>
    <n v="1997"/>
    <s v="Congreso de la República de Colombia"/>
    <x v="6"/>
    <s v="Por la cual se establece el programa para el uso eficiente y ahorro del agua"/>
    <s v="Artículos 1, 2, 3, 11, 12,15 y 17 "/>
    <x v="0"/>
    <x v="1"/>
    <s v="N/A"/>
    <s v="KGAGA005-Plan de ahorro y uso eficiente del agua_x000a__x000a_Informes de cumplimiento ambiental_x000a_"/>
    <m/>
  </r>
  <r>
    <d v="1997-04-01T00:00:00"/>
    <s v="Decreto"/>
    <s v="900"/>
    <n v="1997"/>
    <s v="Presidencia de la República"/>
    <x v="3"/>
    <s v="Por el cual se reglamenta el Certificado de Incentivo Forestal para Conservación"/>
    <s v="Artículos 3,4,5,6,7,8,9,10,11,12,13,14 y 15"/>
    <x v="0"/>
    <x v="1"/>
    <s v="N/A"/>
    <s v="Informes de cumplimiento ambiental_x000a_Infomes de seguimiento ambiental"/>
    <m/>
  </r>
  <r>
    <d v="1997-04-01T00:00:00"/>
    <s v="Resolución "/>
    <s v="273"/>
    <n v="1997"/>
    <s v="Ministerio de Ambiente y Desarrollo Sostenible"/>
    <x v="6"/>
    <s v="Por la cual se fijan las tarifas mínimas de las tasas retributivas por vertimientos líquidos para los parámetros Demanda Bioquímica de Oxígeno (DBO) y Sólidos Suspendidos Totales (SST)."/>
    <s v="Artículos 1,2 y 3"/>
    <x v="0"/>
    <x v="1"/>
    <s v="N/A"/>
    <s v="Informes de cumplimiento ambiental"/>
    <m/>
  </r>
  <r>
    <d v="1997-01-21T00:00:00"/>
    <s v="Ley "/>
    <s v="357"/>
    <n v="1997"/>
    <s v="Congreso de la República de Colombia"/>
    <x v="3"/>
    <s v="Por medio de la cual se aprueba la &quot;Convención Relativa a los Humedales de Importancia Internacional Especialmente como Hábitat de Aves Acuáticas&quot;, suscrita en Ramsar el dos (2) de febrero de mil novecientos setenta y uno (1971)."/>
    <s v="Todo"/>
    <x v="0"/>
    <x v="1"/>
    <s v="N/A"/>
    <s v="Plataforma de gestión de compromisos ambientales ESSA _x000a_Informes de seguimiento ambiental_x000a_"/>
    <m/>
  </r>
  <r>
    <d v="1996-10-04T00:00:00"/>
    <s v="Decreto"/>
    <s v="1791"/>
    <n v="1996"/>
    <s v="Presidencia de la República"/>
    <x v="3"/>
    <s v="Por medio del cual se establece el régimen de aprovechamiento forestal"/>
    <s v="Artículos 4-18, 23-60 y 84-91"/>
    <x v="0"/>
    <x v="1"/>
    <s v="N/A"/>
    <s v="Informes de cumplimiento ambiental_x000a__x000a_Informes de seguimiento ambiental_x000a__x000a_Planes de maejo ambiental_x000a_"/>
    <m/>
  </r>
  <r>
    <d v="1996-08-08T00:00:00"/>
    <s v="Decreto"/>
    <s v="1397"/>
    <n v="1996"/>
    <s v="Presidencia de la República"/>
    <x v="7"/>
    <s v="Por medio de la cual se crea la Comisión Nacional de Territorios Indígenas y la mesa permanente de concertación con los pueblos y organizaciones indígenas y se dictan otras disposiciones."/>
    <s v="Artículos  7 y 8"/>
    <x v="1"/>
    <x v="1"/>
    <s v="N/A"/>
    <s v="Estudios de impacto ambiental"/>
    <m/>
  </r>
  <r>
    <d v="1996-08-05T00:00:00"/>
    <s v="Ley "/>
    <s v="306"/>
    <n v="1996"/>
    <s v="Congreso de la República de Colombia"/>
    <x v="10"/>
    <s v="Por medio de la cual se aprueba la &quot;Enmienda de Copenhague al Protocolo de Montreal&quot; relativo a las sustancias que agotan la capa de ozono, suscrito en Copenhague el 25 de noviembre de 1992."/>
    <s v="Todo"/>
    <x v="0"/>
    <x v="1"/>
    <s v="N/A"/>
    <s v="Hoja de ruta cambio climático._x000a_Planes de Reducción de Emisiones de Gases de Efecto Invernadero (GEI)."/>
    <m/>
  </r>
  <r>
    <d v="1996-01-09T00:00:00"/>
    <s v="Ley "/>
    <s v="253"/>
    <n v="1996"/>
    <s v="Congreso de la República de Colombia"/>
    <x v="10"/>
    <s v="Por medio de la cual se aprueba el convenio de Basilea sobre el control de los movimientos transfronterizos de los desechos peligrosos y su eliminación hecho en Basilea el 22 de marzo de 1989"/>
    <s v="Artículos 1,3 y 4"/>
    <x v="0"/>
    <x v="1"/>
    <s v="N/A"/>
    <s v="KGAGA002-Plan de gestión integral de residuos sólidos_x000a_MTHSO019 - Manual para el manejo de sustancias químicas"/>
    <m/>
  </r>
  <r>
    <d v="1996-01-01T00:00:00"/>
    <s v="CONPES "/>
    <s v="2834"/>
    <n v="1996"/>
    <s v="Ministerio de Ambiente y Desarrollo Sostenible"/>
    <x v="3"/>
    <s v="Politica de bosques"/>
    <s v="Todo"/>
    <x v="0"/>
    <x v="1"/>
    <s v="N/A"/>
    <s v="Plataforma de gestión de compromisos ambientales ESSA _x000a__x000a_Planes de manejo ambiental_x000a__x000a_Informes de cumplimiento ambiental."/>
    <m/>
  </r>
  <r>
    <d v="1995-11-30T00:00:00"/>
    <s v="Decreto"/>
    <s v="2107"/>
    <n v="1995"/>
    <s v="Presidencia de la República"/>
    <x v="2"/>
    <s v="Por medio del cual se modifica parcialmente el Decreto 948 de 1995 que contiene el Reglamento de Protección y Control de la Calidad del Aire."/>
    <s v="Todo"/>
    <x v="0"/>
    <x v="1"/>
    <s v="N/A"/>
    <s v="Informes de cumplimiento ambiental_x000a__x000a_Informes de seguimiento ambiental"/>
    <m/>
  </r>
  <r>
    <d v="1995-11-14T00:00:00"/>
    <s v="Resolución "/>
    <s v="1351"/>
    <n v="1995"/>
    <s v="Ministerio de Ambiente y Desarrollo Sostenible"/>
    <x v="2"/>
    <s v="Por medio de la cual se adopta la declaración denominada Informe de Estado de Emisiones (IE-1)"/>
    <s v="Todo"/>
    <x v="0"/>
    <x v="1"/>
    <s v="N/A"/>
    <s v="Acta de actualización de la matriz legal ambiental "/>
    <m/>
  </r>
  <r>
    <d v="1995-06-05T00:00:00"/>
    <s v="Decreto"/>
    <s v="948"/>
    <n v="1995"/>
    <s v="Presidencia de la República"/>
    <x v="2"/>
    <s v="Por el cual se reglamentan, parcialmente la Ley 23 de 1973, los artículos 33, 73, 74,  75 y 76 del Decreto Ley 2811 de 1974; los artículos 41, 42, 43, 44, 45, 48 y 49 de la Ley 9 de 1979; y la Ley 99 de 1993, en relación con la prevención y control de la contaminación atmosférica y la protección de la calidad del aire. "/>
    <s v="Todo"/>
    <x v="1"/>
    <x v="1"/>
    <s v="N/A"/>
    <s v="Informes de cumplimiento ambiental_x000a__x000a_Informes de seguimiento ambiental"/>
    <m/>
  </r>
  <r>
    <d v="1994-12-21T00:00:00"/>
    <s v="CONPES "/>
    <s v="2750"/>
    <n v="1994"/>
    <s v="Ministerio de Ambiente y Desarrollo Sostenible"/>
    <x v="4"/>
    <s v="Politica nacional ambiental salto social hacia el desarrollo humano sostenible"/>
    <s v="Todo"/>
    <x v="0"/>
    <x v="1"/>
    <s v="N/A"/>
    <s v="Política del sistema de gestión integrado_x000a_Proyecto innovación"/>
    <m/>
  </r>
  <r>
    <d v="1994-12-14T00:00:00"/>
    <s v="Resolución"/>
    <s v="541"/>
    <n v="1994"/>
    <s v="Ministerio de Ambiente y Desarrollo Sostenible"/>
    <x v="13"/>
    <s v="Por medio de la cual se regula el cargue, descargue, transporte, almacenamiento y disposición final de escombros, materiales, elementos, concretos y agregados sueltos, de construcción, de demolición y capa orgánica, suelo y subsuelo de excavación"/>
    <s v="Todo"/>
    <x v="2"/>
    <x v="2"/>
    <s v="N/A"/>
    <s v="GGAGA004-Almacenamiento y transporte RESPEL_x000a__x000a_KGAGA002-Plan de gestión integral de residuos sólidos"/>
    <m/>
  </r>
  <r>
    <d v="1994-11-09T00:00:00"/>
    <s v="Ley "/>
    <s v="165"/>
    <n v="1994"/>
    <s v="Congreso de la República de Colombia"/>
    <x v="3"/>
    <s v="Por medio de la cual se aprueba el &quot;Convenio sobre la Diversidad Biológica&quot;, hecho en Río de Janeiro el 5 de junio de 1992."/>
    <s v="Todo"/>
    <x v="0"/>
    <x v="1"/>
    <s v="N/A"/>
    <s v="Informes de cumplimiento ambiental "/>
    <m/>
  </r>
  <r>
    <d v="1994-10-27T00:00:00"/>
    <s v="Ley "/>
    <s v="164"/>
    <n v="1994"/>
    <s v="Congreso de la República de Colombia"/>
    <x v="2"/>
    <s v=" Por medio de la cual se aprueba la Convención Marco de las Naciones Unidas sobre el Cambio Climático hecha en Nueva York el 9 de mayo de 1992"/>
    <s v="Todo"/>
    <x v="0"/>
    <x v="1"/>
    <s v="N/A"/>
    <s v="Hoja de ruta cambio climático._x000a_Planes de Reducción de Emisiones de Gases de Efecto Invernadero (GEI)."/>
    <m/>
  </r>
  <r>
    <d v="1994-09-01T00:00:00"/>
    <s v="Decreto"/>
    <s v="5916"/>
    <n v="1994"/>
    <s v="Ministerio de Salud"/>
    <x v="4"/>
    <s v="Por la cual se suprime un procedimiento en materia de Residuos Sólidos Especiales"/>
    <s v="Artículos 1 y 2 "/>
    <x v="0"/>
    <x v="1"/>
    <s v="N/A"/>
    <s v="Acta de actualización de la matriz legal ambiental "/>
    <m/>
  </r>
  <r>
    <d v="1994-08-05T00:00:00"/>
    <s v="Decreto"/>
    <s v="1933"/>
    <n v="1994"/>
    <s v="Presidencia de la República"/>
    <x v="9"/>
    <s v="Por el cual se reglamenta el artículo 45 de la Ley 99 de 1993"/>
    <s v="Artículos 3, 4, 5 y 7"/>
    <x v="0"/>
    <x v="1"/>
    <s v="N/A"/>
    <s v="Informes de cumplimiento ambiental _x000a__x000a_Informes de seguimiento ambiental"/>
    <m/>
  </r>
  <r>
    <d v="1994-08-03T00:00:00"/>
    <s v="Decreto"/>
    <s v="1824"/>
    <n v="1994"/>
    <s v="Presidencia de la República"/>
    <x v="3"/>
    <s v="Por el cual se reglamenta parcialmente la Ley 139 de 1994"/>
    <s v="Todo"/>
    <x v="0"/>
    <x v="1"/>
    <s v="N/A"/>
    <s v="Informes de cumplimiento ambiental _x000a__x000a_Informes de seguimiento ambiental"/>
    <m/>
  </r>
  <r>
    <d v="1994-08-03T00:00:00"/>
    <s v="Decreto"/>
    <s v="1768"/>
    <n v="1994"/>
    <s v="Presidencia de la República"/>
    <x v="1"/>
    <s v="Por el cual se desarrolla parcialmente el literal h) del Artículo 116 en lo relacionado con el establecimiento, organización o reforma de las corporaciones autónomas regionales y de las corporaciones de régimen especial, creadas o transformadas por la Ley 99 de 1993."/>
    <s v="Artículos 8"/>
    <x v="0"/>
    <x v="1"/>
    <s v="N/A"/>
    <s v="Acta de actualización de la matriz legal ambiental "/>
    <m/>
  </r>
  <r>
    <d v="1994-07-21T00:00:00"/>
    <s v="Decreto"/>
    <s v="1277"/>
    <n v="1994"/>
    <s v="Presidencia de la República"/>
    <x v="1"/>
    <s v="Por el cual se organiza y establece el Instituto de Hidrología, Meteorología y Estudios Ambientales -IDEAM- "/>
    <s v="Artículos 1, 4 y 5"/>
    <x v="0"/>
    <x v="1"/>
    <s v="N/A"/>
    <s v="Acta de actualización de la matriz legal ambiental "/>
    <m/>
  </r>
  <r>
    <d v="1994-07-11T00:00:00"/>
    <s v="Ley "/>
    <s v="143"/>
    <n v="1994"/>
    <s v="Congreso de la República de Colombia"/>
    <x v="9"/>
    <s v="Por la cual se establece el régimen para la generación, interconexión, trasmisión, distribución y comercialización de electricidad en el territorio nacional, se conceden unas autorizaciones y se dictan otras disposiciones en materia energética."/>
    <s v="Artículos 1, 2, 50, 51, 52, 53, 66 y 68"/>
    <x v="1"/>
    <x v="1"/>
    <s v="N/A"/>
    <s v="Plataforma de gestión de compromisos ambientales ESSA _x000a__x000a_KGAGA006-Plan de ahorro y uso eficiente de energía"/>
    <m/>
  </r>
  <r>
    <d v="1994-07-11T00:00:00"/>
    <s v="Ley "/>
    <s v="142"/>
    <n v="1994"/>
    <s v="Congreso de la República de Colombia"/>
    <x v="9"/>
    <s v="Por la cual se establece el régimen de los servicios públicos domiciliarios y se dictan otras disposiciones."/>
    <s v="Artículos 25, 26 y 39 Núm. 1"/>
    <x v="1"/>
    <x v="1"/>
    <s v="N/A"/>
    <s v="Informe de cumplimiento ambiental_x000a__x000a_Plataforma de gestión de compromisos ambientales ESSA "/>
    <m/>
  </r>
  <r>
    <d v="1994-06-22T00:00:00"/>
    <s v="Ley "/>
    <s v="139"/>
    <n v="1994"/>
    <s v="Congreso de la República de Colombia"/>
    <x v="3"/>
    <s v="Por la cual se crea el Certificado de Incentivo Forestal y se dictan otras disposiciones"/>
    <s v="Todo"/>
    <x v="1"/>
    <x v="1"/>
    <s v="N/A"/>
    <s v="Plataforma de gestión de compromisos ambientales ESSA _x000a_"/>
    <m/>
  </r>
  <r>
    <d v="1994-05-31T00:00:00"/>
    <s v="Ley "/>
    <s v="134"/>
    <n v="1994"/>
    <s v="Congreso de la República de Colombia"/>
    <x v="7"/>
    <s v="Por la cual se dictan normas sobre mecanismos de participación ciudadana."/>
    <s v="Artículos 1 y 2"/>
    <x v="1"/>
    <x v="1"/>
    <s v="N/A"/>
    <s v="Plan de comunicaciones ESSA_x000a__x000a_MPSMP002-Manual relacionamiento con grupos de interés_x000a__x000a_Plataforma de gestión documental ESSA  "/>
    <m/>
  </r>
  <r>
    <d v="1993-12-22T00:00:00"/>
    <s v="Ley "/>
    <s v="99"/>
    <n v="1993"/>
    <s v="Congreso de la República de Colombia"/>
    <x v="3"/>
    <s v="Por la cual se crea el ministerio del medio ambiente, se reordena el sector publico encargado de la gestión y conservación del medio ambiente y los recursos naturales renovables se organiza el sistema nacional ambiental sina y se dictan otras disposiciones"/>
    <s v="Artículos 49, 50, 56, 57, 58, 59, 62, 69, 72, 73, 74, 84, 85, 86 y 110"/>
    <x v="0"/>
    <x v="1"/>
    <s v="N/A"/>
    <s v="Plataforma de gestión de compromisos ambientales ESSA "/>
    <m/>
  </r>
  <r>
    <d v="1993-07-02T00:00:00"/>
    <s v="Ley "/>
    <s v="55"/>
    <n v="1993"/>
    <s v="Congreso de la República de Colombia"/>
    <x v="10"/>
    <s v="Por medio de la cual se aprueba el convenio número 170 y la recomendación numero 177 sobre la seguridad en la utilización de los productos químicos en el trabajo, adoptados por la 77a. Reunión de la conferencia general de la OIT, ginebra, 1990."/>
    <s v="Artículos 1, 7, 8, 10 al 18  "/>
    <x v="0"/>
    <x v="1"/>
    <s v="N/A"/>
    <s v="MTHSO019 - Manual para el manejo de sustancias químicas"/>
    <m/>
  </r>
  <r>
    <d v="1991-07-22T00:00:00"/>
    <s v="Decreto "/>
    <s v="1843"/>
    <n v="1991"/>
    <s v="Presidencia de la república "/>
    <x v="10"/>
    <s v="Por el cual se reglamentan parcialmente los Títulos III, V, VI, VII y XI de la Ley 9 de  1979, sobre uso y manejo de plaguicidas."/>
    <s v="1, 2, 3, 4, 13-28, 58-64, 75, 76, 79-86, 88-92, 103-123, 148-160, 171, 172, 196, 197"/>
    <x v="0"/>
    <x v="1"/>
    <s v="N/A"/>
    <s v="Informes de cumplimiento ambiental_x000a__x000a_Informes de seguimiento ambiental_x000a__x000a_MTHSO019 - Manual para el manejo de sustancias químicas"/>
    <m/>
  </r>
  <r>
    <d v="1991-07-20T00:00:00"/>
    <s v="Decreto"/>
    <m/>
    <n v="1991"/>
    <s v="Asamblea Nacional Constituyente"/>
    <x v="1"/>
    <s v="Constitución Política de Colombia"/>
    <s v="1, 2, 6-8, 23, 40 Num 6, 49, 58, 63, 72, 78-81, 87, 88, 95 Num 8, 226, 286, 333, 334, 339, 340, 341 Inc 3º, 366"/>
    <x v="0"/>
    <x v="1"/>
    <s v="N/A"/>
    <s v="Informes de cumplimiento ambiental_x000a_Informes de seguimiento ambiental_x000a_Acta de actualización de la matriz legal ambiental. _x000a_"/>
    <m/>
  </r>
  <r>
    <d v="1991-03-04T00:00:00"/>
    <s v="Ley "/>
    <s v="21"/>
    <n v="1991"/>
    <s v="Congreso de la República de Colombia"/>
    <x v="7"/>
    <s v="Por medio de la cual se aprueba el convenio número 169 sobre pueblos indígenas y tribales en países independientes, adoptado por la 76a, reunión de la Conferencia General de la O.I.T., Ginebra 1989.   "/>
    <s v="Artículos 1,2,3,4,5,6 y 7"/>
    <x v="0"/>
    <x v="1"/>
    <s v="N/A"/>
    <s v="Informes de seguimiento ambiental_x000a__x000a_Plan de manejo ambiental"/>
    <m/>
  </r>
  <r>
    <d v="1990-03-05T00:00:00"/>
    <s v="Ley "/>
    <s v="30"/>
    <n v="1990"/>
    <s v="Congreso de la República de Colombia"/>
    <x v="2"/>
    <s v="Por medio de la cual se aprueba el Convenio de Viena para la Protección de la Capa de Ozono Viena, 22 de marzo de 1985"/>
    <s v="Preambulo y Artículo 1"/>
    <x v="0"/>
    <x v="1"/>
    <s v="N/A"/>
    <s v="Hoja de ruta cambio climático._x000a_Planes de Reducción de Emisiones de Gases de Efecto Invernadero (GEI)."/>
    <m/>
  </r>
  <r>
    <d v="1989-12-27T00:00:00"/>
    <s v="Ley "/>
    <s v="84"/>
    <n v="1989"/>
    <s v="Congreso de la República de Colombia"/>
    <x v="3"/>
    <s v="Por la cual se adopta el estatuto nacional de protección de los animales y se crean unas contravenciones y se regula lo referente a su procedimiento y competencia"/>
    <s v="Artículos 1, 2, 3, 4, 6, 10,  12 y 40"/>
    <x v="0"/>
    <x v="1"/>
    <s v="N/A"/>
    <s v="Informes de cumplimiento ambiental _x000a__x000a_Informes de seguimiento ambiental_x000a__x000a_Plan de manejo ambiental_x000a__x000a_MGAGA004-Manual para el manejo de fauna"/>
    <m/>
  </r>
  <r>
    <d v="1989-03-30T00:00:00"/>
    <s v="Decreto"/>
    <s v="624"/>
    <n v="1989"/>
    <s v="Presidencia de la República"/>
    <x v="1"/>
    <s v="Por el cual se expide el Estatuto Tributario de los Impuestos Administrados por la Dirección General de Impuestos Nacionales "/>
    <s v="Articulos 158-2, 428 Literal f"/>
    <x v="1"/>
    <x v="1"/>
    <s v="N/A"/>
    <s v="Informes de cumplimiento ambiental"/>
    <m/>
  </r>
  <r>
    <d v="1989-01-11T00:00:00"/>
    <s v="Ley"/>
    <s v="9"/>
    <n v="1989"/>
    <s v="Congreso de la República de Colombia"/>
    <x v="1"/>
    <s v="Por la cual se dictan normas sobre planes de desarrollo municipal, compraventa y expropiación de bienes y se dictan otras disposiciones."/>
    <s v="Artículos 5, 8, 10 y 11"/>
    <x v="1"/>
    <x v="1"/>
    <s v="N/A"/>
    <s v="Informes de cumplimiento ambiental"/>
    <m/>
  </r>
  <r>
    <d v="1986-12-30T00:00:00"/>
    <s v="Ley "/>
    <s v="79"/>
    <n v="1986"/>
    <s v="Congreso de la República de Colombia"/>
    <x v="6"/>
    <s v="Por la cual se prevé a la conservación de agua y se dictan otras disposiciones."/>
    <s v="Artículos 1, 2 Y 3"/>
    <x v="0"/>
    <x v="1"/>
    <s v="N/A"/>
    <s v="KGAGA005-Plan de ahorro y uso eficiente del agua_x000a_Informes de cumplimiento ambiental_x000a_Informes de seguimiento ambiental_x000a_"/>
    <m/>
  </r>
  <r>
    <d v="1986-02-24T00:00:00"/>
    <s v="Resolución "/>
    <s v="2309"/>
    <n v="1986"/>
    <s v="Ministerio de Salud"/>
    <x v="4"/>
    <s v="Por la cual se dictan normas para el cumplimiento del contenido del titulo III de la parte 4a del libro 1 del Decreto Ley 2811 de 1974 y de los titulos I, II, XI de la Ley 09 de 1979 en cuanto a residuos especiales"/>
    <s v="Artículos 1,2,24,30,31,40,41,42, 52, 53, 54, 58,62 y 63"/>
    <x v="0"/>
    <x v="1"/>
    <s v="N/A"/>
    <s v="KGAGA002-Plan de gestión integral de residuos sólidos_x000a__x000a_Plataforma de gestión de compromisos ambientales ESSA "/>
    <m/>
  </r>
  <r>
    <d v="1984-06-26T00:00:00"/>
    <s v="Decreto "/>
    <s v="1594"/>
    <n v="1984"/>
    <s v="Presidencia de la República"/>
    <x v="6"/>
    <s v="Por el cual se reglamenta parcialmente el Título I de la Ley 09 de 1979, así como el Capítulo II del Título VI - Parte III - Libro II y el Título III de la Parte III Libro I del Decreto 2811 de 1974 en cuanto a usos del agua y residuos líquidos."/>
    <s v="Artículos 51, 52, 57-63, 87-91, 93-95, 98, 100-119"/>
    <x v="0"/>
    <x v="1"/>
    <s v="N/A"/>
    <s v="KGAGA005-Plan de ahorro y uso eficiente del agua_x000a__x000a_Plataforma de gestión de compromisos ambientales ESSA_x000a__x000a_Informes de cumplimiento ambiental"/>
    <m/>
  </r>
  <r>
    <d v="1983-12-15T00:00:00"/>
    <s v="Ley "/>
    <s v="45"/>
    <n v="1983"/>
    <s v="Congreso de la República de Colombia"/>
    <x v="1"/>
    <s v="Por medio de la cual se aprueba la &quot;Convención para la Protección del Patrimonio Mundial Cultural y Natural&quot; hecho en París el 23 de noviembre de 1972 y se autoriza al Gobierno Nacional para adherir al mismo."/>
    <s v="Artículos 1 y 2"/>
    <x v="0"/>
    <x v="1"/>
    <s v="N/A"/>
    <s v="Informes de cumplimiento ambiental"/>
    <m/>
  </r>
  <r>
    <d v="1980-10-21T00:00:00"/>
    <s v="Decreto "/>
    <s v="2787"/>
    <n v="1980"/>
    <s v="Ministerio de Agricultura"/>
    <x v="3"/>
    <s v="Por el cual se reglamenta parcialmente el Decreto Ley 2811 de 1974"/>
    <s v="Artículos 2, 3 y 4"/>
    <x v="0"/>
    <x v="1"/>
    <s v="N/A"/>
    <s v=" Informes de cumplimiento ambiental"/>
    <m/>
  </r>
  <r>
    <d v="1979-01-24T00:00:00"/>
    <s v="Ley"/>
    <s v="9"/>
    <n v="1979"/>
    <s v="Congreso de la República de Colombia"/>
    <x v="6"/>
    <s v="Por la cual se dictan medidas sanitarias"/>
    <s v="Artículos 6- 16, 22- 34, 44, 45, 46, 117, 118, 140, 141 y 142"/>
    <x v="1"/>
    <x v="1"/>
    <s v="N/A"/>
    <s v="Plataforma de reporte de monitoreo de variables ambientales _x000a__x000a_KGAGA005-Plan de ahorro y uso eficiente del agua_x000a__x000a_KGAGA002-Plan de gestión integral de residuos sólidos_x000a__x000a_MTHSO019 - Manual para el manejo de sustancias químicas"/>
    <m/>
  </r>
  <r>
    <d v="1978-08-04T00:00:00"/>
    <s v="Decreto "/>
    <s v="1715"/>
    <n v="1978"/>
    <s v="Presidencia de la República"/>
    <x v="3"/>
    <s v="Por el cual se reglamenta parcialmente el Decreto Ley 2811 de 1974 la Ley 23 de 1973 y el Decreto Ley 154 de 1976 en cuanto a protección del paisaje"/>
    <s v="Artículos 4, 5, 6 y 7 "/>
    <x v="0"/>
    <x v="1"/>
    <s v="N/A"/>
    <s v="Informes de cumplimiento ambiental_x000a_Informes de seguimiento ambiental"/>
    <m/>
  </r>
  <r>
    <d v="1978-07-31T00:00:00"/>
    <s v="Decreto "/>
    <s v="1608"/>
    <n v="1978"/>
    <s v="Presidencia de la República"/>
    <x v="3"/>
    <s v="Por el cual se reglamenta el Código Nacional de los Recursos Naturales Renovables y de Protección al Medio Ambiente y la Ley 23 de 1973 en materia de Fauna Silvestre."/>
    <s v="Artículos 2.2.1.2.20.6 y 2.2.1.2.20.7. "/>
    <x v="0"/>
    <x v="1"/>
    <s v="N/A"/>
    <s v="Plan de manejo ambiental_x000a_Informes de cumplimiento ambiental_x000a_Informes de seguimiento ambiental"/>
    <m/>
  </r>
  <r>
    <d v="1978-07-28T00:00:00"/>
    <s v="Decreto "/>
    <s v="1541"/>
    <n v="1978"/>
    <s v="Presidencia de la República"/>
    <x v="6"/>
    <s v="Por el cual se reglamenta la Parte III del Libro II del Decreto Ley 2811 de 1974: &quot;De las aguas no marítimas&quot; y parcialmente la Ley 23 de 1973."/>
    <s v="Artículos 28 - 30, 36 - 41, 48 - 66, 73 - 77, 87 - 95, 97, 155 - 161 y 171. "/>
    <x v="0"/>
    <x v="1"/>
    <s v="N/A"/>
    <s v="Plataforma de gestión de compromisos ambientales ESSA "/>
    <m/>
  </r>
  <r>
    <d v="1977-06-27T00:00:00"/>
    <s v="Decreto "/>
    <s v="1449"/>
    <n v="1977"/>
    <s v="Ministerio de Agricultura"/>
    <x v="3"/>
    <s v="Por el cual se reglamentan parcialmente el inciso 1 del numeral 5 del artículo 56 de la ley número 135 de 1961 y el decreto Ley número 2811 de 1974."/>
    <s v="Artículos 2,3,4,5,6,7 y 8"/>
    <x v="0"/>
    <x v="1"/>
    <s v="N/A"/>
    <s v="Plataforma de gestión de compromisos ambientales ESSA _x000a__x000a_ Informes de cumplimiento ambiental"/>
    <m/>
  </r>
  <r>
    <d v="1977-03-16T00:00:00"/>
    <s v="Decreto "/>
    <s v="622"/>
    <n v="1977"/>
    <s v="Presidencia de la República"/>
    <x v="3"/>
    <s v="Por el cual se reglamenta parcialmente el capitulo V, titulo II, parte XIII, libro II del Decreto Ley número 2811 de 1974 sobre sistemas de parques nacionales; la Ley 23 de 1973 y la Ley 2a de 1959."/>
    <s v="Artículos 19, 21, 22, 27, 30 y 31"/>
    <x v="1"/>
    <x v="1"/>
    <s v="N/A"/>
    <s v="Informes de seguimiento ambiental_x000a_ Informes de cumplimiento ambiental"/>
    <m/>
  </r>
  <r>
    <d v="1976-05-10T00:00:00"/>
    <s v="Decreto "/>
    <s v="877"/>
    <n v="1976"/>
    <s v="Ministerio de Agricultura"/>
    <x v="3"/>
    <s v="Por el cual se señalan prioridades referentes a los diversos usos del recurso forestal, a su aprovechamiento y al otorgamiento de permisos y concesiones y se dictan otras disposiciones"/>
    <s v="Artículos 2, 3 y 4"/>
    <x v="0"/>
    <x v="1"/>
    <s v="N/A"/>
    <s v="Informes de seguimiento ambiental_x000a__x000a_Informes de cumplimiento ambiental_x000a__x000a_Plataforma de gestión de compromisos ambientales ESSA "/>
    <m/>
  </r>
  <r>
    <d v="1974-12-18T00:00:00"/>
    <s v="Decreto "/>
    <s v="2811"/>
    <n v="1974"/>
    <s v="Ministerio de Ambiente y Desarrollo Sostenible"/>
    <x v="3"/>
    <s v="Por el cual se dicta el Código Nacional de Recursos Naturales Renovables y de Protección al Medio Ambiente"/>
    <s v="Artículos 23, 27, 28, 29, 31, 34, 35, 36, 51, 52 , 64, 65, 68, 88, 89, 159 y 170 "/>
    <x v="0"/>
    <x v="1"/>
    <s v="N/A"/>
    <s v="Estudios de impacto ambiental_x000a__x000a_Plan de gestión integral de residuos sólidos_x000a__x000a_Plataforma de gestión de compromisos ambientales ESSA"/>
    <m/>
  </r>
  <r>
    <d v="1973-12-19T00:00:00"/>
    <s v="Ley"/>
    <s v="23"/>
    <n v="1973"/>
    <s v="Congreso de la República de Colombia"/>
    <x v="3"/>
    <s v="Por el cual se conceden facultades extraordinarias al Presidente de la República para expedir el Código de Recursos Naturales y de Protección al Medio Ambiente y se dictan otras disposiciones."/>
    <s v="Artículos 2, 4, 15 y 17 "/>
    <x v="0"/>
    <x v="1"/>
    <s v="N/A"/>
    <s v="Comunicaciones almacenadas en plataforma de gestión documental ESSA "/>
    <m/>
  </r>
  <r>
    <d v="1972-06-16T00:00:00"/>
    <s v="Documento"/>
    <s v="Documento"/>
    <n v="1972"/>
    <s v="Naciones Unidas"/>
    <x v="3"/>
    <s v="Declaración de Estocolmo Conferencia de las Naciones Unidas sobre el Medio Ambiente Humano "/>
    <s v="P2 ,5 y 18"/>
    <x v="0"/>
    <x v="1"/>
    <s v="N/A"/>
    <s v="Informes de seguimiento ambiental _x000a_Planes de Manejo ambiental"/>
    <m/>
  </r>
  <r>
    <d v="1963-02-12T00:00:00"/>
    <s v="Decreto "/>
    <s v="264"/>
    <n v="1963"/>
    <s v="Presidencia de la República"/>
    <x v="1"/>
    <s v="Por el cual se reglamenta la ley 163 de 1959 sobre defensa y conservación del patrimonio histórico artístico y monumentos públicos de la nación"/>
    <s v="Artículos  26"/>
    <x v="0"/>
    <x v="1"/>
    <s v="N/A"/>
    <s v="Informes de cumplimiento ambiental"/>
    <m/>
  </r>
  <r>
    <d v="1959-12-30T00:00:00"/>
    <s v="Ley"/>
    <s v="163"/>
    <n v="1959"/>
    <s v="Congreso de la República de Colombia"/>
    <x v="1"/>
    <s v="Por la cual se dictan medidas sobre defensas y conservación del patrimonio histórico artístico y monumentos públicos de la nación"/>
    <s v="Artículos 12"/>
    <x v="0"/>
    <x v="1"/>
    <s v="N/A"/>
    <s v="Estudios de impacto ambiental_x000a__x000a_Informes de cumplimiento ambiental"/>
    <m/>
  </r>
  <r>
    <d v="1959-12-16T00:00:00"/>
    <s v="Ley"/>
    <s v="2"/>
    <n v="1959"/>
    <s v="Congreso de la República de Colombia"/>
    <x v="3"/>
    <s v="Por el cual se dictan normas sobre economía forestal de la Nación y conservación de recursos naturales renovables."/>
    <s v="Literal b Artículos 5 y  Artículos 14 "/>
    <x v="0"/>
    <x v="1"/>
    <s v="N/A"/>
    <s v="Informes de cumplimiento ambiental_x000a_Informes de seguimiento ambiental"/>
    <m/>
  </r>
  <r>
    <d v="1953-09-01T00:00:00"/>
    <s v="Decreto "/>
    <s v="2278"/>
    <n v="1953"/>
    <s v="Presidencia de la República"/>
    <x v="3"/>
    <s v="Por el cual se dictan medidas sobre cuestiones forestales"/>
    <s v="Artículos 4, 5, 16, 17, 27, 51 y 53"/>
    <x v="0"/>
    <x v="1"/>
    <s v="N/A"/>
    <s v="Estudios de impacto ambiental"/>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849528D-7712-48C4-A18E-F13A2A61B1E5}" name="TablaDinámica2"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24:B29" firstHeaderRow="1" firstDataRow="1" firstDataCol="1"/>
  <pivotFields count="13">
    <pivotField numFmtId="14" showAll="0"/>
    <pivotField showAll="0"/>
    <pivotField showAll="0"/>
    <pivotField showAll="0"/>
    <pivotField showAll="0"/>
    <pivotField showAll="0"/>
    <pivotField showAll="0"/>
    <pivotField showAll="0"/>
    <pivotField axis="axisRow" dataField="1" showAll="0">
      <items count="6">
        <item x="3"/>
        <item x="2"/>
        <item x="1"/>
        <item x="0"/>
        <item m="1" x="4"/>
        <item t="default"/>
      </items>
    </pivotField>
    <pivotField showAll="0"/>
    <pivotField showAll="0"/>
    <pivotField showAll="0"/>
    <pivotField showAll="0"/>
  </pivotFields>
  <rowFields count="1">
    <field x="8"/>
  </rowFields>
  <rowItems count="5">
    <i>
      <x/>
    </i>
    <i>
      <x v="1"/>
    </i>
    <i>
      <x v="2"/>
    </i>
    <i>
      <x v="3"/>
    </i>
    <i t="grand">
      <x/>
    </i>
  </rowItems>
  <colItems count="1">
    <i/>
  </colItems>
  <dataFields count="1">
    <dataField name="Cuenta de ESTADO DE LA NORMA" fld="8" subtotal="count" baseField="0" baseItem="0"/>
  </dataFields>
  <formats count="30">
    <format dxfId="29">
      <pivotArea type="all" dataOnly="0" outline="0" fieldPosition="0"/>
    </format>
    <format dxfId="28">
      <pivotArea outline="0" collapsedLevelsAreSubtotals="1" fieldPosition="0"/>
    </format>
    <format dxfId="27">
      <pivotArea field="8" type="button" dataOnly="0" labelOnly="1" outline="0" axis="axisRow" fieldPosition="0"/>
    </format>
    <format dxfId="26">
      <pivotArea dataOnly="0" labelOnly="1" fieldPosition="0">
        <references count="1">
          <reference field="8" count="0"/>
        </references>
      </pivotArea>
    </format>
    <format dxfId="25">
      <pivotArea dataOnly="0" labelOnly="1" grandRow="1" outline="0" fieldPosition="0"/>
    </format>
    <format dxfId="24">
      <pivotArea dataOnly="0" labelOnly="1" outline="0" axis="axisValues" fieldPosition="0"/>
    </format>
    <format dxfId="23">
      <pivotArea type="all" dataOnly="0" outline="0" fieldPosition="0"/>
    </format>
    <format dxfId="22">
      <pivotArea outline="0" collapsedLevelsAreSubtotals="1" fieldPosition="0"/>
    </format>
    <format dxfId="21">
      <pivotArea field="8" type="button" dataOnly="0" labelOnly="1" outline="0" axis="axisRow" fieldPosition="0"/>
    </format>
    <format dxfId="20">
      <pivotArea dataOnly="0" labelOnly="1" fieldPosition="0">
        <references count="1">
          <reference field="8" count="0"/>
        </references>
      </pivotArea>
    </format>
    <format dxfId="19">
      <pivotArea dataOnly="0" labelOnly="1" grandRow="1" outline="0" fieldPosition="0"/>
    </format>
    <format dxfId="18">
      <pivotArea dataOnly="0" labelOnly="1" outline="0" axis="axisValues" fieldPosition="0"/>
    </format>
    <format dxfId="17">
      <pivotArea type="all" dataOnly="0" outline="0" fieldPosition="0"/>
    </format>
    <format dxfId="16">
      <pivotArea outline="0" collapsedLevelsAreSubtotals="1" fieldPosition="0"/>
    </format>
    <format dxfId="15">
      <pivotArea field="8" type="button" dataOnly="0" labelOnly="1" outline="0" axis="axisRow" fieldPosition="0"/>
    </format>
    <format dxfId="14">
      <pivotArea dataOnly="0" labelOnly="1" fieldPosition="0">
        <references count="1">
          <reference field="8" count="0"/>
        </references>
      </pivotArea>
    </format>
    <format dxfId="13">
      <pivotArea dataOnly="0" labelOnly="1" grandRow="1" outline="0" fieldPosition="0"/>
    </format>
    <format dxfId="12">
      <pivotArea dataOnly="0" labelOnly="1" outline="0" axis="axisValues" fieldPosition="0"/>
    </format>
    <format dxfId="11">
      <pivotArea type="all" dataOnly="0" outline="0" fieldPosition="0"/>
    </format>
    <format dxfId="10">
      <pivotArea outline="0" collapsedLevelsAreSubtotals="1" fieldPosition="0"/>
    </format>
    <format dxfId="9">
      <pivotArea field="8" type="button" dataOnly="0" labelOnly="1" outline="0" axis="axisRow" fieldPosition="0"/>
    </format>
    <format dxfId="8">
      <pivotArea dataOnly="0" labelOnly="1" fieldPosition="0">
        <references count="1">
          <reference field="8" count="0"/>
        </references>
      </pivotArea>
    </format>
    <format dxfId="7">
      <pivotArea dataOnly="0" labelOnly="1" grandRow="1" outline="0" fieldPosition="0"/>
    </format>
    <format dxfId="6">
      <pivotArea dataOnly="0" labelOnly="1" outline="0" axis="axisValues" fieldPosition="0"/>
    </format>
    <format dxfId="5">
      <pivotArea type="all" dataOnly="0" outline="0" fieldPosition="0"/>
    </format>
    <format dxfId="4">
      <pivotArea outline="0" collapsedLevelsAreSubtotals="1" fieldPosition="0"/>
    </format>
    <format dxfId="3">
      <pivotArea field="8" type="button" dataOnly="0" labelOnly="1" outline="0" axis="axisRow" fieldPosition="0"/>
    </format>
    <format dxfId="2">
      <pivotArea dataOnly="0" labelOnly="1" fieldPosition="0">
        <references count="1">
          <reference field="8" count="0"/>
        </references>
      </pivotArea>
    </format>
    <format dxfId="1">
      <pivotArea dataOnly="0" labelOnly="1" grandRow="1" outline="0"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75DE87C-3649-45BC-A11C-54B8A4CD4297}" name="TablaDinámica1"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5">
  <location ref="A4:E21" firstHeaderRow="1" firstDataRow="2" firstDataCol="1"/>
  <pivotFields count="13">
    <pivotField numFmtId="14" showAll="0"/>
    <pivotField showAll="0"/>
    <pivotField showAll="0"/>
    <pivotField showAll="0"/>
    <pivotField showAll="0"/>
    <pivotField axis="axisRow" showAll="0">
      <items count="34">
        <item m="1" x="32"/>
        <item x="6"/>
        <item m="1" x="29"/>
        <item x="14"/>
        <item m="1" x="21"/>
        <item x="3"/>
        <item x="2"/>
        <item m="1" x="16"/>
        <item m="1" x="22"/>
        <item x="7"/>
        <item m="1" x="23"/>
        <item m="1" x="20"/>
        <item x="9"/>
        <item m="1" x="30"/>
        <item m="1" x="31"/>
        <item m="1" x="28"/>
        <item x="12"/>
        <item m="1" x="18"/>
        <item m="1" x="19"/>
        <item m="1" x="24"/>
        <item m="1" x="25"/>
        <item x="4"/>
        <item m="1" x="26"/>
        <item m="1" x="27"/>
        <item x="13"/>
        <item m="1" x="17"/>
        <item x="10"/>
        <item x="1"/>
        <item x="5"/>
        <item m="1" x="15"/>
        <item x="11"/>
        <item x="8"/>
        <item x="0"/>
        <item t="default"/>
      </items>
    </pivotField>
    <pivotField showAll="0"/>
    <pivotField showAll="0"/>
    <pivotField showAll="0"/>
    <pivotField axis="axisCol" dataField="1" showAll="0">
      <items count="6">
        <item x="1"/>
        <item x="0"/>
        <item m="1" x="4"/>
        <item m="1" x="3"/>
        <item x="2"/>
        <item t="default"/>
      </items>
    </pivotField>
    <pivotField showAll="0"/>
    <pivotField showAll="0"/>
    <pivotField showAll="0"/>
  </pivotFields>
  <rowFields count="1">
    <field x="5"/>
  </rowFields>
  <rowItems count="16">
    <i>
      <x v="1"/>
    </i>
    <i>
      <x v="3"/>
    </i>
    <i>
      <x v="5"/>
    </i>
    <i>
      <x v="6"/>
    </i>
    <i>
      <x v="9"/>
    </i>
    <i>
      <x v="12"/>
    </i>
    <i>
      <x v="16"/>
    </i>
    <i>
      <x v="21"/>
    </i>
    <i>
      <x v="24"/>
    </i>
    <i>
      <x v="26"/>
    </i>
    <i>
      <x v="27"/>
    </i>
    <i>
      <x v="28"/>
    </i>
    <i>
      <x v="30"/>
    </i>
    <i>
      <x v="31"/>
    </i>
    <i>
      <x v="32"/>
    </i>
    <i t="grand">
      <x/>
    </i>
  </rowItems>
  <colFields count="1">
    <field x="9"/>
  </colFields>
  <colItems count="4">
    <i>
      <x/>
    </i>
    <i>
      <x v="1"/>
    </i>
    <i>
      <x v="4"/>
    </i>
    <i t="grand">
      <x/>
    </i>
  </colItems>
  <dataFields count="1">
    <dataField name="Cuenta de ESTADO DE CUMPLIMIENTO " fld="9" subtotal="count" baseField="0" baseItem="0"/>
  </dataFields>
  <formats count="53">
    <format dxfId="82">
      <pivotArea type="all" dataOnly="0" outline="0" fieldPosition="0"/>
    </format>
    <format dxfId="81">
      <pivotArea outline="0" collapsedLevelsAreSubtotals="1" fieldPosition="0"/>
    </format>
    <format dxfId="80">
      <pivotArea type="origin" dataOnly="0" labelOnly="1" outline="0" fieldPosition="0"/>
    </format>
    <format dxfId="79">
      <pivotArea field="9" type="button" dataOnly="0" labelOnly="1" outline="0" axis="axisCol" fieldPosition="0"/>
    </format>
    <format dxfId="78">
      <pivotArea type="topRight" dataOnly="0" labelOnly="1" outline="0" fieldPosition="0"/>
    </format>
    <format dxfId="77">
      <pivotArea field="5" type="button" dataOnly="0" labelOnly="1" outline="0" axis="axisRow" fieldPosition="0"/>
    </format>
    <format dxfId="76">
      <pivotArea dataOnly="0" labelOnly="1" fieldPosition="0">
        <references count="1">
          <reference field="5" count="0"/>
        </references>
      </pivotArea>
    </format>
    <format dxfId="75">
      <pivotArea dataOnly="0" labelOnly="1" grandRow="1" outline="0" fieldPosition="0"/>
    </format>
    <format dxfId="74">
      <pivotArea dataOnly="0" labelOnly="1" fieldPosition="0">
        <references count="1">
          <reference field="9" count="0"/>
        </references>
      </pivotArea>
    </format>
    <format dxfId="73">
      <pivotArea dataOnly="0" labelOnly="1" grandCol="1" outline="0" fieldPosition="0"/>
    </format>
    <format dxfId="72">
      <pivotArea type="all" dataOnly="0" outline="0" fieldPosition="0"/>
    </format>
    <format dxfId="71">
      <pivotArea outline="0" collapsedLevelsAreSubtotals="1" fieldPosition="0"/>
    </format>
    <format dxfId="70">
      <pivotArea type="origin" dataOnly="0" labelOnly="1" outline="0" fieldPosition="0"/>
    </format>
    <format dxfId="69">
      <pivotArea field="9" type="button" dataOnly="0" labelOnly="1" outline="0" axis="axisCol" fieldPosition="0"/>
    </format>
    <format dxfId="68">
      <pivotArea type="topRight" dataOnly="0" labelOnly="1" outline="0" fieldPosition="0"/>
    </format>
    <format dxfId="67">
      <pivotArea field="5" type="button" dataOnly="0" labelOnly="1" outline="0" axis="axisRow" fieldPosition="0"/>
    </format>
    <format dxfId="66">
      <pivotArea dataOnly="0" labelOnly="1" fieldPosition="0">
        <references count="1">
          <reference field="5" count="0"/>
        </references>
      </pivotArea>
    </format>
    <format dxfId="65">
      <pivotArea dataOnly="0" labelOnly="1" grandRow="1" outline="0" fieldPosition="0"/>
    </format>
    <format dxfId="64">
      <pivotArea dataOnly="0" labelOnly="1" fieldPosition="0">
        <references count="1">
          <reference field="9" count="0"/>
        </references>
      </pivotArea>
    </format>
    <format dxfId="63">
      <pivotArea dataOnly="0" labelOnly="1" grandCol="1" outline="0" fieldPosition="0"/>
    </format>
    <format dxfId="62">
      <pivotArea type="all" dataOnly="0" outline="0" fieldPosition="0"/>
    </format>
    <format dxfId="61">
      <pivotArea outline="0" collapsedLevelsAreSubtotals="1" fieldPosition="0"/>
    </format>
    <format dxfId="60">
      <pivotArea type="origin" dataOnly="0" labelOnly="1" outline="0" fieldPosition="0"/>
    </format>
    <format dxfId="59">
      <pivotArea field="9" type="button" dataOnly="0" labelOnly="1" outline="0" axis="axisCol" fieldPosition="0"/>
    </format>
    <format dxfId="58">
      <pivotArea type="topRight" dataOnly="0" labelOnly="1" outline="0" fieldPosition="0"/>
    </format>
    <format dxfId="57">
      <pivotArea field="5" type="button" dataOnly="0" labelOnly="1" outline="0" axis="axisRow" fieldPosition="0"/>
    </format>
    <format dxfId="56">
      <pivotArea dataOnly="0" labelOnly="1" fieldPosition="0">
        <references count="1">
          <reference field="5" count="0"/>
        </references>
      </pivotArea>
    </format>
    <format dxfId="55">
      <pivotArea dataOnly="0" labelOnly="1" grandRow="1" outline="0" fieldPosition="0"/>
    </format>
    <format dxfId="54">
      <pivotArea dataOnly="0" labelOnly="1" fieldPosition="0">
        <references count="1">
          <reference field="9" count="0"/>
        </references>
      </pivotArea>
    </format>
    <format dxfId="53">
      <pivotArea dataOnly="0" labelOnly="1" grandCol="1" outline="0" fieldPosition="0"/>
    </format>
    <format dxfId="52">
      <pivotArea type="all" dataOnly="0" outline="0" fieldPosition="0"/>
    </format>
    <format dxfId="51">
      <pivotArea outline="0" collapsedLevelsAreSubtotals="1" fieldPosition="0"/>
    </format>
    <format dxfId="50">
      <pivotArea type="origin" dataOnly="0" labelOnly="1" outline="0" fieldPosition="0"/>
    </format>
    <format dxfId="49">
      <pivotArea field="9" type="button" dataOnly="0" labelOnly="1" outline="0" axis="axisCol" fieldPosition="0"/>
    </format>
    <format dxfId="48">
      <pivotArea type="topRight" dataOnly="0" labelOnly="1" outline="0" fieldPosition="0"/>
    </format>
    <format dxfId="47">
      <pivotArea field="5" type="button" dataOnly="0" labelOnly="1" outline="0" axis="axisRow" fieldPosition="0"/>
    </format>
    <format dxfId="46">
      <pivotArea dataOnly="0" labelOnly="1" fieldPosition="0">
        <references count="1">
          <reference field="5" count="0"/>
        </references>
      </pivotArea>
    </format>
    <format dxfId="45">
      <pivotArea dataOnly="0" labelOnly="1" grandRow="1" outline="0" fieldPosition="0"/>
    </format>
    <format dxfId="44">
      <pivotArea dataOnly="0" labelOnly="1" fieldPosition="0">
        <references count="1">
          <reference field="9" count="0"/>
        </references>
      </pivotArea>
    </format>
    <format dxfId="43">
      <pivotArea dataOnly="0" labelOnly="1" grandCol="1" outline="0" fieldPosition="0"/>
    </format>
    <format dxfId="42">
      <pivotArea type="all" dataOnly="0" outline="0" fieldPosition="0"/>
    </format>
    <format dxfId="41">
      <pivotArea outline="0" collapsedLevelsAreSubtotals="1" fieldPosition="0"/>
    </format>
    <format dxfId="40">
      <pivotArea type="origin" dataOnly="0" labelOnly="1" outline="0" fieldPosition="0"/>
    </format>
    <format dxfId="39">
      <pivotArea field="9" type="button" dataOnly="0" labelOnly="1" outline="0" axis="axisCol" fieldPosition="0"/>
    </format>
    <format dxfId="38">
      <pivotArea type="topRight" dataOnly="0" labelOnly="1" outline="0" fieldPosition="0"/>
    </format>
    <format dxfId="37">
      <pivotArea field="5" type="button" dataOnly="0" labelOnly="1" outline="0" axis="axisRow" fieldPosition="0"/>
    </format>
    <format dxfId="36">
      <pivotArea dataOnly="0" labelOnly="1" fieldPosition="0">
        <references count="1">
          <reference field="5" count="0"/>
        </references>
      </pivotArea>
    </format>
    <format dxfId="35">
      <pivotArea dataOnly="0" labelOnly="1" grandRow="1" outline="0" fieldPosition="0"/>
    </format>
    <format dxfId="34">
      <pivotArea dataOnly="0" labelOnly="1" fieldPosition="0">
        <references count="1">
          <reference field="9" count="0"/>
        </references>
      </pivotArea>
    </format>
    <format dxfId="33">
      <pivotArea dataOnly="0" labelOnly="1" grandCol="1" outline="0" fieldPosition="0"/>
    </format>
    <format dxfId="32">
      <pivotArea grandCol="1" outline="0" collapsedLevelsAreSubtotals="1" fieldPosition="0"/>
    </format>
    <format dxfId="31">
      <pivotArea type="topRight" dataOnly="0" labelOnly="1" outline="0" offset="D1" fieldPosition="0"/>
    </format>
    <format dxfId="3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lase_de_norma21" xr10:uid="{93D2FBB8-10B2-44F2-B453-CC8E91782ED0}" sourceName="CLASE DE NORMA">
  <extLst>
    <x:ext xmlns:x15="http://schemas.microsoft.com/office/spreadsheetml/2010/11/main" uri="{2F2917AC-EB37-4324-AD4E-5DD8C200BD13}">
      <x15:tableSlicerCache tableId="5" column="2" sortOrder="descending"/>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AÑO" xr10:uid="{4B904F51-76A1-4E95-8B0E-3A32DB2603C5}" sourceName="AÑO">
  <extLst>
    <x:ext xmlns:x15="http://schemas.microsoft.com/office/spreadsheetml/2010/11/main" uri="{2F2917AC-EB37-4324-AD4E-5DD8C200BD13}">
      <x15:tableSlicerCache tableId="5" column="6" sortOrder="descending"/>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EMÁTICA" xr10:uid="{EC67567B-2BE8-4C5B-B953-D39FB5D8DEC8}" sourceName="TEMÁTICA">
  <extLst>
    <x:ext xmlns:x15="http://schemas.microsoft.com/office/spreadsheetml/2010/11/main" uri="{2F2917AC-EB37-4324-AD4E-5DD8C200BD13}">
      <x15:tableSlicerCache tableId="5" column="15" sortOrder="descending"/>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lase de norma 4" xr10:uid="{7E89385C-5AA9-415A-8CA8-1E7C6D619762}" cache="SegmentaciónDeDatos_Clase_de_norma21" caption="CLASE DE NORMA" columnCount="7" style="SlicerStyleDark1" rowHeight="234950"/>
  <slicer name="AÑO" xr10:uid="{0DAAA9E0-1C08-432B-8A32-4C9393E28E74}" cache="SegmentaciónDeDatos_AÑO" caption="AÑO" columnCount="5" style="SlicerStyleDark1" rowHeight="234950"/>
  <slicer name="TEMÁTICA 1" xr10:uid="{053E1161-60D6-4C6D-8D77-3F332174930F}" cache="SegmentaciónDeDatos_TEMÁTICA" caption="TEMÁTICA" startItem="3" columnCount="3" style="SlicerStyleDark1"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6CA745B-627C-41E3-A759-99BDF6023ACC}" name="Tabla1346" displayName="Tabla1346" ref="A15:M426" totalsRowShown="0" headerRowDxfId="97" dataDxfId="96">
  <autoFilter ref="A15:M426" xr:uid="{176C44FF-43E0-4B88-8585-96EE505651FC}"/>
  <tableColumns count="13">
    <tableColumn id="11" xr3:uid="{6852DE4B-C8FD-4C9B-B331-06B8BC04AAF8}" name="FECHA DE EMISIÓN" dataDxfId="95" dataCellStyle="Normal 3"/>
    <tableColumn id="2" xr3:uid="{72AC15B4-CD32-4965-9607-5EEB807514D4}" name="CLASE DE NORMA" dataDxfId="94"/>
    <tableColumn id="13" xr3:uid="{E3F040B0-4016-4E76-BE71-6AA2881322A9}" name="N° DE LA NORMA" dataDxfId="93"/>
    <tableColumn id="6" xr3:uid="{EA095AD1-420B-408F-BA2C-BBB58DC27EC4}" name="AÑO" dataDxfId="92"/>
    <tableColumn id="12" xr3:uid="{096DE022-047D-4711-A5BC-042BC194B196}" name="EMISOR" dataDxfId="91"/>
    <tableColumn id="15" xr3:uid="{E72A68F4-0968-42FA-8E16-FD116DE27CB6}" name="TEMÁTICA" dataDxfId="90"/>
    <tableColumn id="3" xr3:uid="{D480181C-F0A3-4280-A36B-00E546C1FA8C}" name="DESCRIPCIÓN" dataDxfId="89"/>
    <tableColumn id="14" xr3:uid="{F40707D5-2ED8-4375-85DF-132AEBFD3873}" name="ARTÍCULOS APLICABLES" dataDxfId="88"/>
    <tableColumn id="10" xr3:uid="{EB3D9465-FBF4-4EF8-800C-F4F73D917826}" name="ESTADO DE LA NORMA" dataDxfId="87"/>
    <tableColumn id="18" xr3:uid="{FE47A9FC-A46C-49C9-882B-933BF13621BE}" name="ESTADO DE CUMPLIMIENTO " dataDxfId="86"/>
    <tableColumn id="1" xr3:uid="{D1465B88-8E25-43B6-A76B-DB9099509133}" name="PLAN DE MEJORA" dataDxfId="85"/>
    <tableColumn id="5" xr3:uid="{653BB883-DDAC-49EA-8880-57685E80DD00}" name="EVIDENCIA DE CUMPLIMIENTO Y/O ANEXOS" dataDxfId="84"/>
    <tableColumn id="16" xr3:uid="{776E097E-6C52-4457-825C-89DEB58ABB51}" name="OBSERVACIONES" dataDxfId="83"/>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9" dT="2026-05-13T15:01:20.58" personId="{834AF779-2DFE-42F2-9D06-49B61FA10D10}" id="{95E67F4D-E87F-4F8C-B435-7F592CB14D79}">
    <text>Modificada por la Resolución 358 del 16 de abril de 2026</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microsoft.com/office/2017/10/relationships/threadedComment" Target="../threadedComments/threadedComment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microsoft.com/office/2007/relationships/slicer" Target="../slicers/slicer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3" Type="http://schemas.openxmlformats.org/officeDocument/2006/relationships/hyperlink" Target="https://www.catorce6.com/normas-ambientales-vigentes/recurso-hidrico" TargetMode="External"/><Relationship Id="rId18" Type="http://schemas.openxmlformats.org/officeDocument/2006/relationships/hyperlink" Target="https://corponor.gov.co/web/index.php/transparencia/normatividad/" TargetMode="External"/><Relationship Id="rId26" Type="http://schemas.openxmlformats.org/officeDocument/2006/relationships/hyperlink" Target="https://www.bucaramanga.gov.co/el-atril/decretos-y-resoluciones/" TargetMode="External"/><Relationship Id="rId3" Type="http://schemas.openxmlformats.org/officeDocument/2006/relationships/hyperlink" Target="http://www.mincultura.gov.co/" TargetMode="External"/><Relationship Id="rId21" Type="http://schemas.openxmlformats.org/officeDocument/2006/relationships/hyperlink" Target="http://www.cormagdalena.gov.co/" TargetMode="External"/><Relationship Id="rId34" Type="http://schemas.openxmlformats.org/officeDocument/2006/relationships/drawing" Target="../drawings/drawing4.xml"/><Relationship Id="rId7" Type="http://schemas.openxmlformats.org/officeDocument/2006/relationships/hyperlink" Target="http://www.minvivienda.gov.co/" TargetMode="External"/><Relationship Id="rId12" Type="http://schemas.openxmlformats.org/officeDocument/2006/relationships/hyperlink" Target="http://www.sic.gov.co/repositorio-de-normatividad" TargetMode="External"/><Relationship Id="rId17" Type="http://schemas.openxmlformats.org/officeDocument/2006/relationships/hyperlink" Target="http://cas.gov.co/index.php/lacas/normograma.html" TargetMode="External"/><Relationship Id="rId25" Type="http://schemas.openxmlformats.org/officeDocument/2006/relationships/hyperlink" Target="http://www.mintic.gov.co/" TargetMode="External"/><Relationship Id="rId33" Type="http://schemas.openxmlformats.org/officeDocument/2006/relationships/printerSettings" Target="../printerSettings/printerSettings3.bin"/><Relationship Id="rId2" Type="http://schemas.openxmlformats.org/officeDocument/2006/relationships/hyperlink" Target="http://www.mincomercio.gov.co/" TargetMode="External"/><Relationship Id="rId16" Type="http://schemas.openxmlformats.org/officeDocument/2006/relationships/hyperlink" Target="https://docs.google.com/spreadsheets/d/1lcvBVPGe47U89hzfAV_BjH9txIC20jaAEXxCIgOT2M4/edit" TargetMode="External"/><Relationship Id="rId20" Type="http://schemas.openxmlformats.org/officeDocument/2006/relationships/hyperlink" Target="http://caracoli.cdmb.gov.co/gdi/res_consulta.php" TargetMode="External"/><Relationship Id="rId29" Type="http://schemas.openxmlformats.org/officeDocument/2006/relationships/hyperlink" Target="https://dapre.presidencia.gov.co/normativa" TargetMode="External"/><Relationship Id="rId1" Type="http://schemas.openxmlformats.org/officeDocument/2006/relationships/hyperlink" Target="http://www.mintrabajo.gov.co/" TargetMode="External"/><Relationship Id="rId6" Type="http://schemas.openxmlformats.org/officeDocument/2006/relationships/hyperlink" Target="http://www.mintransporte.gov.co/" TargetMode="External"/><Relationship Id="rId11" Type="http://schemas.openxmlformats.org/officeDocument/2006/relationships/hyperlink" Target="http://www.funcionpublica.gov.co/web/eva/gestor-normativo" TargetMode="External"/><Relationship Id="rId24" Type="http://schemas.openxmlformats.org/officeDocument/2006/relationships/hyperlink" Target="https://www.minenergia.gov.co/normatividad" TargetMode="External"/><Relationship Id="rId32" Type="http://schemas.openxmlformats.org/officeDocument/2006/relationships/hyperlink" Target="https://www.anla.gov.co/eureka/" TargetMode="External"/><Relationship Id="rId5" Type="http://schemas.openxmlformats.org/officeDocument/2006/relationships/hyperlink" Target="http://www.minhacienda.gov.co/" TargetMode="External"/><Relationship Id="rId15" Type="http://schemas.openxmlformats.org/officeDocument/2006/relationships/hyperlink" Target="https://docs.google.com/spreadsheets/d/1PuSo0JXOHETSS4f-961e-28VrfPWj5o_u8_jLWONvY8/edit" TargetMode="External"/><Relationship Id="rId23" Type="http://schemas.openxmlformats.org/officeDocument/2006/relationships/hyperlink" Target="http://www.carcsb.gov.co/index.php/es-ES/normatividad/normatividad-ambiental" TargetMode="External"/><Relationship Id="rId28" Type="http://schemas.openxmlformats.org/officeDocument/2006/relationships/hyperlink" Target="http://www.ideam.gov.co/web/entidad/normatividad" TargetMode="External"/><Relationship Id="rId10" Type="http://schemas.openxmlformats.org/officeDocument/2006/relationships/hyperlink" Target="http://www.icbf.gov.co/" TargetMode="External"/><Relationship Id="rId19" Type="http://schemas.openxmlformats.org/officeDocument/2006/relationships/hyperlink" Target="https://www.corpocesar.gov.co/Normatividad-Interna.html" TargetMode="External"/><Relationship Id="rId31" Type="http://schemas.openxmlformats.org/officeDocument/2006/relationships/hyperlink" Target="https://www.icanh.gov.co/transparencia_acceso_informacion_publica/normatividad_1164" TargetMode="External"/><Relationship Id="rId4" Type="http://schemas.openxmlformats.org/officeDocument/2006/relationships/hyperlink" Target="http://www.mindefensa.gov.co/" TargetMode="External"/><Relationship Id="rId9" Type="http://schemas.openxmlformats.org/officeDocument/2006/relationships/hyperlink" Target="http://www.secretariasenado.gov.co/" TargetMode="External"/><Relationship Id="rId14" Type="http://schemas.openxmlformats.org/officeDocument/2006/relationships/hyperlink" Target="https://web.anla.gov.co:4443/gaceta/Gaceta_Get.aspx" TargetMode="External"/><Relationship Id="rId22" Type="http://schemas.openxmlformats.org/officeDocument/2006/relationships/hyperlink" Target="http://www.carcsb.gov.co/index.php/es-ES/normatividad/resoluciones" TargetMode="External"/><Relationship Id="rId27" Type="http://schemas.openxmlformats.org/officeDocument/2006/relationships/hyperlink" Target="https://www.minambiente.gov.co/index.php/normativa/resoluciones" TargetMode="External"/><Relationship Id="rId30" Type="http://schemas.openxmlformats.org/officeDocument/2006/relationships/hyperlink" Target="https://www.aunap.gov.co/index.php/atencion-al-ciudadano/resoluciones-y-circulares" TargetMode="External"/><Relationship Id="rId8" Type="http://schemas.openxmlformats.org/officeDocument/2006/relationships/hyperlink" Target="http://www.imprenta.gov.co/portal/page/portal/inici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B7347-D54C-481C-AC3D-9D3E29CB6EF8}">
  <dimension ref="A1:W429"/>
  <sheetViews>
    <sheetView tabSelected="1" zoomScale="90" zoomScaleNormal="90" workbookViewId="0">
      <selection activeCell="A3" sqref="A3:L14"/>
    </sheetView>
  </sheetViews>
  <sheetFormatPr baseColWidth="10" defaultColWidth="11.453125" defaultRowHeight="12.5" x14ac:dyDescent="0.35"/>
  <cols>
    <col min="1" max="1" width="15.453125" style="22" customWidth="1"/>
    <col min="2" max="2" width="18.453125" style="22" customWidth="1"/>
    <col min="3" max="3" width="21.90625" style="22" customWidth="1"/>
    <col min="4" max="4" width="11.453125" style="22" customWidth="1"/>
    <col min="5" max="5" width="22.453125" style="22" customWidth="1"/>
    <col min="6" max="6" width="21.08984375" style="22" customWidth="1"/>
    <col min="7" max="7" width="57" style="22" customWidth="1"/>
    <col min="8" max="8" width="26.453125" style="22" customWidth="1"/>
    <col min="9" max="10" width="18.54296875" style="22" customWidth="1"/>
    <col min="11" max="11" width="16" style="22" customWidth="1"/>
    <col min="12" max="12" width="30.453125" style="22" customWidth="1"/>
    <col min="13" max="13" width="76.1796875" style="22" customWidth="1"/>
    <col min="14" max="21" width="11.453125" style="22"/>
    <col min="22" max="22" width="17.90625" style="22" bestFit="1" customWidth="1"/>
    <col min="23" max="16384" width="11.453125" style="22"/>
  </cols>
  <sheetData>
    <row r="1" spans="1:23" ht="29.15" customHeight="1" x14ac:dyDescent="0.35">
      <c r="A1" s="98"/>
      <c r="B1" s="98"/>
      <c r="C1" s="99" t="s">
        <v>0</v>
      </c>
      <c r="D1" s="99"/>
      <c r="E1" s="99"/>
      <c r="F1" s="99"/>
      <c r="G1" s="99"/>
      <c r="H1" s="99"/>
      <c r="I1" s="99"/>
      <c r="J1" s="99"/>
      <c r="K1" s="99"/>
      <c r="L1" s="99"/>
      <c r="M1" s="51" t="s">
        <v>1277</v>
      </c>
      <c r="P1" s="31"/>
      <c r="Q1" s="31"/>
      <c r="R1" s="31"/>
      <c r="S1" s="31"/>
      <c r="T1" s="31"/>
      <c r="U1" s="31"/>
      <c r="V1" s="31"/>
      <c r="W1" s="31"/>
    </row>
    <row r="2" spans="1:23" ht="35.15" customHeight="1" x14ac:dyDescent="0.35">
      <c r="A2" s="98"/>
      <c r="B2" s="98"/>
      <c r="C2" s="99" t="s">
        <v>1</v>
      </c>
      <c r="D2" s="99"/>
      <c r="E2" s="99"/>
      <c r="F2" s="99"/>
      <c r="G2" s="99"/>
      <c r="H2" s="99"/>
      <c r="I2" s="99"/>
      <c r="J2" s="99"/>
      <c r="K2" s="99"/>
      <c r="L2" s="99"/>
      <c r="M2" s="51" t="s">
        <v>71</v>
      </c>
      <c r="P2" s="31"/>
      <c r="Q2" s="31"/>
      <c r="R2" s="31"/>
      <c r="S2" s="31"/>
      <c r="T2" s="31"/>
      <c r="U2" s="31"/>
      <c r="V2" s="31"/>
      <c r="W2" s="31"/>
    </row>
    <row r="3" spans="1:23" x14ac:dyDescent="0.35">
      <c r="A3" s="100"/>
      <c r="B3" s="100"/>
      <c r="C3" s="100"/>
      <c r="D3" s="100"/>
      <c r="E3" s="100"/>
      <c r="F3" s="100"/>
      <c r="G3" s="100"/>
      <c r="H3" s="100"/>
      <c r="I3" s="100"/>
      <c r="J3" s="100"/>
      <c r="K3" s="100"/>
      <c r="L3" s="100"/>
      <c r="M3" s="102" t="s">
        <v>1107</v>
      </c>
    </row>
    <row r="4" spans="1:23" x14ac:dyDescent="0.35">
      <c r="A4" s="100"/>
      <c r="B4" s="100"/>
      <c r="C4" s="100"/>
      <c r="D4" s="100"/>
      <c r="E4" s="100"/>
      <c r="F4" s="100"/>
      <c r="G4" s="100"/>
      <c r="H4" s="100"/>
      <c r="I4" s="100"/>
      <c r="J4" s="100"/>
      <c r="K4" s="100"/>
      <c r="L4" s="100"/>
      <c r="M4" s="102"/>
    </row>
    <row r="5" spans="1:23" x14ac:dyDescent="0.35">
      <c r="A5" s="100"/>
      <c r="B5" s="100"/>
      <c r="C5" s="100"/>
      <c r="D5" s="100"/>
      <c r="E5" s="100"/>
      <c r="F5" s="100"/>
      <c r="G5" s="100"/>
      <c r="H5" s="100"/>
      <c r="I5" s="100"/>
      <c r="J5" s="100"/>
      <c r="K5" s="100"/>
      <c r="L5" s="100"/>
      <c r="M5" s="102"/>
    </row>
    <row r="6" spans="1:23" x14ac:dyDescent="0.35">
      <c r="A6" s="100"/>
      <c r="B6" s="100"/>
      <c r="C6" s="100"/>
      <c r="D6" s="100"/>
      <c r="E6" s="100"/>
      <c r="F6" s="100"/>
      <c r="G6" s="100"/>
      <c r="H6" s="100"/>
      <c r="I6" s="100"/>
      <c r="J6" s="100"/>
      <c r="K6" s="100"/>
      <c r="L6" s="100"/>
      <c r="M6" s="102"/>
    </row>
    <row r="7" spans="1:23" x14ac:dyDescent="0.35">
      <c r="A7" s="100"/>
      <c r="B7" s="100"/>
      <c r="C7" s="100"/>
      <c r="D7" s="100"/>
      <c r="E7" s="100"/>
      <c r="F7" s="100"/>
      <c r="G7" s="100"/>
      <c r="H7" s="100"/>
      <c r="I7" s="100"/>
      <c r="J7" s="100"/>
      <c r="K7" s="100"/>
      <c r="L7" s="100"/>
      <c r="M7" s="102"/>
    </row>
    <row r="8" spans="1:23" x14ac:dyDescent="0.35">
      <c r="A8" s="100"/>
      <c r="B8" s="100"/>
      <c r="C8" s="100"/>
      <c r="D8" s="100"/>
      <c r="E8" s="100"/>
      <c r="F8" s="100"/>
      <c r="G8" s="100"/>
      <c r="H8" s="100"/>
      <c r="I8" s="100"/>
      <c r="J8" s="100"/>
      <c r="K8" s="100"/>
      <c r="L8" s="100"/>
      <c r="M8" s="102"/>
    </row>
    <row r="9" spans="1:23" x14ac:dyDescent="0.35">
      <c r="A9" s="100"/>
      <c r="B9" s="100"/>
      <c r="C9" s="100"/>
      <c r="D9" s="100"/>
      <c r="E9" s="100"/>
      <c r="F9" s="100"/>
      <c r="G9" s="100"/>
      <c r="H9" s="100"/>
      <c r="I9" s="100"/>
      <c r="J9" s="100"/>
      <c r="K9" s="100"/>
      <c r="L9" s="100"/>
      <c r="M9" s="102"/>
    </row>
    <row r="10" spans="1:23" x14ac:dyDescent="0.35">
      <c r="A10" s="100"/>
      <c r="B10" s="100"/>
      <c r="C10" s="100"/>
      <c r="D10" s="100"/>
      <c r="E10" s="100"/>
      <c r="F10" s="100"/>
      <c r="G10" s="100"/>
      <c r="H10" s="100"/>
      <c r="I10" s="100"/>
      <c r="J10" s="100"/>
      <c r="K10" s="100"/>
      <c r="L10" s="100"/>
      <c r="M10" s="102"/>
    </row>
    <row r="11" spans="1:23" x14ac:dyDescent="0.35">
      <c r="A11" s="100"/>
      <c r="B11" s="100"/>
      <c r="C11" s="100"/>
      <c r="D11" s="100"/>
      <c r="E11" s="100"/>
      <c r="F11" s="100"/>
      <c r="G11" s="100"/>
      <c r="H11" s="100"/>
      <c r="I11" s="100"/>
      <c r="J11" s="100"/>
      <c r="K11" s="100"/>
      <c r="L11" s="100"/>
      <c r="M11" s="102"/>
    </row>
    <row r="12" spans="1:23" x14ac:dyDescent="0.35">
      <c r="A12" s="100"/>
      <c r="B12" s="100"/>
      <c r="C12" s="100"/>
      <c r="D12" s="100"/>
      <c r="E12" s="100"/>
      <c r="F12" s="100"/>
      <c r="G12" s="100"/>
      <c r="H12" s="100"/>
      <c r="I12" s="100"/>
      <c r="J12" s="100"/>
      <c r="K12" s="100"/>
      <c r="L12" s="100"/>
      <c r="M12" s="102"/>
    </row>
    <row r="13" spans="1:23" x14ac:dyDescent="0.35">
      <c r="A13" s="100"/>
      <c r="B13" s="100"/>
      <c r="C13" s="100"/>
      <c r="D13" s="100"/>
      <c r="E13" s="100"/>
      <c r="F13" s="100"/>
      <c r="G13" s="100"/>
      <c r="H13" s="100"/>
      <c r="I13" s="100"/>
      <c r="J13" s="100"/>
      <c r="K13" s="100"/>
      <c r="L13" s="100"/>
      <c r="M13" s="102"/>
    </row>
    <row r="14" spans="1:23" x14ac:dyDescent="0.35">
      <c r="A14" s="101"/>
      <c r="B14" s="101"/>
      <c r="C14" s="101"/>
      <c r="D14" s="101"/>
      <c r="E14" s="101"/>
      <c r="F14" s="101"/>
      <c r="G14" s="101"/>
      <c r="H14" s="101"/>
      <c r="I14" s="101"/>
      <c r="J14" s="101"/>
      <c r="K14" s="101"/>
      <c r="L14" s="101"/>
      <c r="M14" s="103"/>
    </row>
    <row r="15" spans="1:23" s="23" customFormat="1" ht="68.150000000000006" customHeight="1" x14ac:dyDescent="0.35">
      <c r="A15" s="45" t="s">
        <v>72</v>
      </c>
      <c r="B15" s="45" t="s">
        <v>73</v>
      </c>
      <c r="C15" s="88" t="s">
        <v>74</v>
      </c>
      <c r="D15" s="88" t="s">
        <v>75</v>
      </c>
      <c r="E15" s="88" t="s">
        <v>76</v>
      </c>
      <c r="F15" s="88" t="s">
        <v>77</v>
      </c>
      <c r="G15" s="88" t="s">
        <v>67</v>
      </c>
      <c r="H15" s="45" t="s">
        <v>78</v>
      </c>
      <c r="I15" s="45" t="s">
        <v>1150</v>
      </c>
      <c r="J15" s="45" t="s">
        <v>79</v>
      </c>
      <c r="K15" s="45" t="s">
        <v>80</v>
      </c>
      <c r="L15" s="45" t="s">
        <v>81</v>
      </c>
      <c r="M15" s="45" t="s">
        <v>69</v>
      </c>
    </row>
    <row r="16" spans="1:23" s="23" customFormat="1" ht="89" customHeight="1" x14ac:dyDescent="0.35">
      <c r="A16" s="13">
        <v>46128</v>
      </c>
      <c r="B16" s="86" t="s">
        <v>90</v>
      </c>
      <c r="C16" s="11">
        <v>358</v>
      </c>
      <c r="D16" s="11">
        <v>2026</v>
      </c>
      <c r="E16" s="11" t="s">
        <v>92</v>
      </c>
      <c r="F16" s="11" t="s">
        <v>1141</v>
      </c>
      <c r="G16" s="11" t="s">
        <v>1283</v>
      </c>
      <c r="H16" s="85" t="s">
        <v>87</v>
      </c>
      <c r="I16" s="12" t="s">
        <v>88</v>
      </c>
      <c r="J16" s="12" t="s">
        <v>89</v>
      </c>
      <c r="K16" s="12" t="s">
        <v>68</v>
      </c>
      <c r="L16" s="11" t="s">
        <v>1267</v>
      </c>
      <c r="M16" s="46" t="s">
        <v>1286</v>
      </c>
    </row>
    <row r="17" spans="1:13" s="23" customFormat="1" ht="89" customHeight="1" x14ac:dyDescent="0.35">
      <c r="A17" s="13">
        <v>46119</v>
      </c>
      <c r="B17" s="86" t="s">
        <v>90</v>
      </c>
      <c r="C17" s="11">
        <v>305</v>
      </c>
      <c r="D17" s="11">
        <v>2026</v>
      </c>
      <c r="E17" s="11" t="s">
        <v>92</v>
      </c>
      <c r="F17" s="11" t="s">
        <v>1141</v>
      </c>
      <c r="G17" s="11" t="s">
        <v>1281</v>
      </c>
      <c r="H17" s="85" t="s">
        <v>87</v>
      </c>
      <c r="I17" s="12" t="s">
        <v>88</v>
      </c>
      <c r="J17" s="12" t="s">
        <v>94</v>
      </c>
      <c r="K17" s="12" t="s">
        <v>68</v>
      </c>
      <c r="L17" s="11" t="s">
        <v>1282</v>
      </c>
      <c r="M17" s="46"/>
    </row>
    <row r="18" spans="1:13" s="23" customFormat="1" ht="89" customHeight="1" x14ac:dyDescent="0.35">
      <c r="A18" s="13">
        <v>46058</v>
      </c>
      <c r="B18" s="86" t="s">
        <v>90</v>
      </c>
      <c r="C18" s="11">
        <v>83</v>
      </c>
      <c r="D18" s="11">
        <v>2026</v>
      </c>
      <c r="E18" s="11" t="s">
        <v>92</v>
      </c>
      <c r="F18" s="11" t="s">
        <v>1141</v>
      </c>
      <c r="G18" s="11" t="s">
        <v>1278</v>
      </c>
      <c r="H18" s="85" t="s">
        <v>1279</v>
      </c>
      <c r="I18" s="12" t="s">
        <v>88</v>
      </c>
      <c r="J18" s="12" t="s">
        <v>94</v>
      </c>
      <c r="K18" s="12" t="s">
        <v>68</v>
      </c>
      <c r="L18" s="11" t="s">
        <v>1280</v>
      </c>
      <c r="M18" s="46"/>
    </row>
    <row r="19" spans="1:13" s="23" customFormat="1" ht="89" customHeight="1" x14ac:dyDescent="0.35">
      <c r="A19" s="13">
        <v>45947</v>
      </c>
      <c r="B19" s="86" t="s">
        <v>90</v>
      </c>
      <c r="C19" s="11">
        <v>1491</v>
      </c>
      <c r="D19" s="11">
        <v>2025</v>
      </c>
      <c r="E19" s="11" t="s">
        <v>92</v>
      </c>
      <c r="F19" s="11" t="s">
        <v>1141</v>
      </c>
      <c r="G19" s="11" t="s">
        <v>1266</v>
      </c>
      <c r="H19" s="85" t="s">
        <v>87</v>
      </c>
      <c r="I19" s="12" t="s">
        <v>212</v>
      </c>
      <c r="J19" s="12" t="s">
        <v>89</v>
      </c>
      <c r="K19" s="12" t="s">
        <v>68</v>
      </c>
      <c r="L19" s="11" t="s">
        <v>1267</v>
      </c>
      <c r="M19" s="46" t="s">
        <v>1284</v>
      </c>
    </row>
    <row r="20" spans="1:13" s="23" customFormat="1" ht="68.150000000000006" customHeight="1" x14ac:dyDescent="0.35">
      <c r="A20" s="13">
        <v>45859</v>
      </c>
      <c r="B20" s="86" t="s">
        <v>1193</v>
      </c>
      <c r="C20" s="11" t="s">
        <v>1263</v>
      </c>
      <c r="D20" s="11">
        <v>2025</v>
      </c>
      <c r="E20" s="11" t="s">
        <v>1201</v>
      </c>
      <c r="F20" s="11" t="s">
        <v>1141</v>
      </c>
      <c r="G20" s="11" t="s">
        <v>1264</v>
      </c>
      <c r="H20" s="85" t="s">
        <v>87</v>
      </c>
      <c r="I20" s="12" t="s">
        <v>88</v>
      </c>
      <c r="J20" s="12" t="s">
        <v>94</v>
      </c>
      <c r="K20" s="12" t="s">
        <v>68</v>
      </c>
      <c r="L20" s="11" t="s">
        <v>1265</v>
      </c>
      <c r="M20" s="46"/>
    </row>
    <row r="21" spans="1:13" s="23" customFormat="1" ht="68.150000000000006" customHeight="1" x14ac:dyDescent="0.35">
      <c r="A21" s="2">
        <v>45889</v>
      </c>
      <c r="B21" s="87" t="s">
        <v>90</v>
      </c>
      <c r="C21" s="11">
        <v>40358</v>
      </c>
      <c r="D21" s="11">
        <v>2025</v>
      </c>
      <c r="E21" s="11" t="s">
        <v>104</v>
      </c>
      <c r="F21" s="11" t="s">
        <v>1125</v>
      </c>
      <c r="G21" s="11" t="s">
        <v>1239</v>
      </c>
      <c r="H21" s="85" t="s">
        <v>1240</v>
      </c>
      <c r="I21" s="11" t="s">
        <v>88</v>
      </c>
      <c r="J21" s="11" t="s">
        <v>94</v>
      </c>
      <c r="K21" s="11" t="s">
        <v>68</v>
      </c>
      <c r="L21" s="11" t="s">
        <v>1241</v>
      </c>
      <c r="M21" s="11"/>
    </row>
    <row r="22" spans="1:13" s="23" customFormat="1" ht="68.150000000000006" customHeight="1" x14ac:dyDescent="0.35">
      <c r="A22" s="2">
        <v>45849</v>
      </c>
      <c r="B22" s="11" t="s">
        <v>1193</v>
      </c>
      <c r="C22" s="53" t="s">
        <v>1238</v>
      </c>
      <c r="D22" s="53">
        <v>2024</v>
      </c>
      <c r="E22" s="53" t="s">
        <v>1195</v>
      </c>
      <c r="F22" s="23" t="s">
        <v>1124</v>
      </c>
      <c r="G22" s="53" t="s">
        <v>1254</v>
      </c>
      <c r="H22" s="11" t="s">
        <v>87</v>
      </c>
      <c r="I22" s="11" t="s">
        <v>88</v>
      </c>
      <c r="J22" s="11" t="s">
        <v>94</v>
      </c>
      <c r="K22" s="11" t="s">
        <v>68</v>
      </c>
      <c r="L22" s="11" t="s">
        <v>1272</v>
      </c>
      <c r="M22" s="46" t="s">
        <v>1271</v>
      </c>
    </row>
    <row r="23" spans="1:13" s="23" customFormat="1" ht="68.150000000000006" customHeight="1" x14ac:dyDescent="0.35">
      <c r="A23" s="2">
        <v>45848</v>
      </c>
      <c r="B23" s="11" t="s">
        <v>82</v>
      </c>
      <c r="C23" s="11">
        <v>2476</v>
      </c>
      <c r="D23" s="11">
        <v>2025</v>
      </c>
      <c r="E23" s="11" t="s">
        <v>1201</v>
      </c>
      <c r="F23" s="23" t="s">
        <v>1124</v>
      </c>
      <c r="G23" s="11" t="s">
        <v>1234</v>
      </c>
      <c r="H23" s="11" t="s">
        <v>1236</v>
      </c>
      <c r="I23" s="11" t="s">
        <v>88</v>
      </c>
      <c r="J23" s="11" t="s">
        <v>94</v>
      </c>
      <c r="K23" s="11" t="s">
        <v>68</v>
      </c>
      <c r="L23" s="11" t="s">
        <v>1235</v>
      </c>
      <c r="M23" s="11"/>
    </row>
    <row r="24" spans="1:13" s="23" customFormat="1" ht="100.25" customHeight="1" x14ac:dyDescent="0.35">
      <c r="A24" s="2">
        <v>45847</v>
      </c>
      <c r="B24" s="11" t="s">
        <v>82</v>
      </c>
      <c r="C24" s="11">
        <v>2474</v>
      </c>
      <c r="D24" s="11">
        <v>2025</v>
      </c>
      <c r="E24" s="11" t="s">
        <v>1201</v>
      </c>
      <c r="F24" s="23" t="s">
        <v>1130</v>
      </c>
      <c r="G24" s="11" t="s">
        <v>1232</v>
      </c>
      <c r="H24" s="11" t="s">
        <v>1231</v>
      </c>
      <c r="I24" s="11" t="s">
        <v>88</v>
      </c>
      <c r="J24" s="11" t="s">
        <v>89</v>
      </c>
      <c r="K24" s="11" t="s">
        <v>68</v>
      </c>
      <c r="L24" s="11" t="s">
        <v>1233</v>
      </c>
      <c r="M24" s="46" t="s">
        <v>1237</v>
      </c>
    </row>
    <row r="25" spans="1:13" s="23" customFormat="1" ht="68.150000000000006" customHeight="1" x14ac:dyDescent="0.35">
      <c r="A25" s="2">
        <v>45825</v>
      </c>
      <c r="B25" s="11" t="s">
        <v>90</v>
      </c>
      <c r="C25" s="11">
        <v>799</v>
      </c>
      <c r="D25" s="11">
        <v>2025</v>
      </c>
      <c r="E25" s="11" t="s">
        <v>92</v>
      </c>
      <c r="F25" s="23" t="s">
        <v>101</v>
      </c>
      <c r="G25" s="11" t="s">
        <v>1229</v>
      </c>
      <c r="H25" s="11" t="s">
        <v>1230</v>
      </c>
      <c r="I25" s="11" t="s">
        <v>88</v>
      </c>
      <c r="J25" s="11" t="s">
        <v>94</v>
      </c>
      <c r="K25" s="11" t="s">
        <v>68</v>
      </c>
      <c r="L25" s="11" t="s">
        <v>1228</v>
      </c>
      <c r="M25" s="11"/>
    </row>
    <row r="26" spans="1:13" s="23" customFormat="1" ht="96" customHeight="1" x14ac:dyDescent="0.35">
      <c r="A26" s="2">
        <v>45709</v>
      </c>
      <c r="B26" s="11" t="s">
        <v>90</v>
      </c>
      <c r="C26" s="11">
        <v>174</v>
      </c>
      <c r="D26" s="11">
        <v>2025</v>
      </c>
      <c r="E26" s="11" t="s">
        <v>92</v>
      </c>
      <c r="F26" s="23" t="s">
        <v>1130</v>
      </c>
      <c r="G26" s="11" t="s">
        <v>1226</v>
      </c>
      <c r="H26" s="11" t="s">
        <v>87</v>
      </c>
      <c r="I26" s="11" t="s">
        <v>88</v>
      </c>
      <c r="J26" s="11" t="s">
        <v>94</v>
      </c>
      <c r="K26" s="11" t="s">
        <v>68</v>
      </c>
      <c r="L26" s="11" t="s">
        <v>1227</v>
      </c>
      <c r="M26" s="11"/>
    </row>
    <row r="27" spans="1:13" s="23" customFormat="1" ht="68.150000000000006" customHeight="1" x14ac:dyDescent="0.35">
      <c r="A27" s="2">
        <v>45695</v>
      </c>
      <c r="B27" s="11" t="s">
        <v>90</v>
      </c>
      <c r="C27" s="11">
        <v>135</v>
      </c>
      <c r="D27" s="11">
        <v>2025</v>
      </c>
      <c r="E27" s="11" t="s">
        <v>1223</v>
      </c>
      <c r="F27" s="23" t="s">
        <v>1129</v>
      </c>
      <c r="G27" s="11" t="s">
        <v>1224</v>
      </c>
      <c r="H27" s="11" t="s">
        <v>87</v>
      </c>
      <c r="I27" s="11" t="s">
        <v>88</v>
      </c>
      <c r="J27" s="11" t="s">
        <v>94</v>
      </c>
      <c r="K27" s="11" t="s">
        <v>68</v>
      </c>
      <c r="L27" s="11" t="s">
        <v>1225</v>
      </c>
      <c r="M27" s="11"/>
    </row>
    <row r="28" spans="1:13" s="23" customFormat="1" ht="50" x14ac:dyDescent="0.35">
      <c r="A28" s="2">
        <v>45652</v>
      </c>
      <c r="B28" s="11" t="s">
        <v>90</v>
      </c>
      <c r="C28" s="11">
        <v>1198</v>
      </c>
      <c r="D28" s="11">
        <v>2024</v>
      </c>
      <c r="E28" s="11" t="s">
        <v>92</v>
      </c>
      <c r="F28" s="23" t="s">
        <v>1124</v>
      </c>
      <c r="G28" s="11" t="s">
        <v>1217</v>
      </c>
      <c r="H28" s="11" t="s">
        <v>87</v>
      </c>
      <c r="I28" s="11" t="s">
        <v>88</v>
      </c>
      <c r="J28" s="11" t="s">
        <v>94</v>
      </c>
      <c r="K28" s="11" t="s">
        <v>68</v>
      </c>
      <c r="L28" s="11" t="s">
        <v>1218</v>
      </c>
      <c r="M28" s="11"/>
    </row>
    <row r="29" spans="1:13" s="23" customFormat="1" ht="36" customHeight="1" x14ac:dyDescent="0.35">
      <c r="A29" s="2">
        <v>45649</v>
      </c>
      <c r="B29" s="11" t="s">
        <v>96</v>
      </c>
      <c r="C29" s="11">
        <v>1553</v>
      </c>
      <c r="D29" s="11">
        <v>2024</v>
      </c>
      <c r="E29" s="11" t="s">
        <v>92</v>
      </c>
      <c r="F29" s="80" t="s">
        <v>1134</v>
      </c>
      <c r="G29" s="11" t="s">
        <v>1220</v>
      </c>
      <c r="H29" s="11" t="s">
        <v>1221</v>
      </c>
      <c r="I29" s="11" t="s">
        <v>88</v>
      </c>
      <c r="J29" s="11" t="s">
        <v>94</v>
      </c>
      <c r="K29" s="11" t="s">
        <v>68</v>
      </c>
      <c r="L29" s="11" t="s">
        <v>1222</v>
      </c>
      <c r="M29" s="11"/>
    </row>
    <row r="30" spans="1:13" s="23" customFormat="1" ht="62.5" x14ac:dyDescent="0.35">
      <c r="A30" s="2">
        <v>45644</v>
      </c>
      <c r="B30" s="11" t="s">
        <v>90</v>
      </c>
      <c r="C30" s="11">
        <v>1005</v>
      </c>
      <c r="D30" s="11">
        <v>2024</v>
      </c>
      <c r="E30" s="11" t="s">
        <v>1209</v>
      </c>
      <c r="F30" s="80" t="s">
        <v>1129</v>
      </c>
      <c r="G30" s="11" t="s">
        <v>1210</v>
      </c>
      <c r="H30" s="11" t="s">
        <v>1211</v>
      </c>
      <c r="I30" s="11" t="s">
        <v>88</v>
      </c>
      <c r="J30" s="11" t="s">
        <v>94</v>
      </c>
      <c r="K30" s="11" t="s">
        <v>68</v>
      </c>
      <c r="L30" s="11" t="s">
        <v>1214</v>
      </c>
      <c r="M30" s="11"/>
    </row>
    <row r="31" spans="1:13" s="23" customFormat="1" ht="75" x14ac:dyDescent="0.35">
      <c r="A31" s="2">
        <v>45637</v>
      </c>
      <c r="B31" s="11" t="s">
        <v>90</v>
      </c>
      <c r="C31" s="11">
        <v>1705</v>
      </c>
      <c r="D31" s="11">
        <v>2024</v>
      </c>
      <c r="E31" s="11" t="s">
        <v>92</v>
      </c>
      <c r="F31" s="80" t="s">
        <v>1130</v>
      </c>
      <c r="G31" s="11" t="s">
        <v>1208</v>
      </c>
      <c r="H31" s="11" t="s">
        <v>87</v>
      </c>
      <c r="I31" s="11" t="s">
        <v>88</v>
      </c>
      <c r="J31" s="11" t="s">
        <v>94</v>
      </c>
      <c r="K31" s="11" t="s">
        <v>68</v>
      </c>
      <c r="L31" s="11" t="s">
        <v>1215</v>
      </c>
      <c r="M31" s="11"/>
    </row>
    <row r="32" spans="1:13" s="23" customFormat="1" ht="87.5" x14ac:dyDescent="0.35">
      <c r="A32" s="2">
        <v>45601</v>
      </c>
      <c r="B32" s="11" t="s">
        <v>1100</v>
      </c>
      <c r="C32" s="11">
        <v>40036</v>
      </c>
      <c r="D32" s="11">
        <v>2024</v>
      </c>
      <c r="E32" s="11" t="s">
        <v>104</v>
      </c>
      <c r="F32" s="80" t="s">
        <v>1134</v>
      </c>
      <c r="G32" s="11" t="s">
        <v>1207</v>
      </c>
      <c r="H32" s="11" t="s">
        <v>87</v>
      </c>
      <c r="I32" s="11" t="s">
        <v>88</v>
      </c>
      <c r="J32" s="11" t="s">
        <v>94</v>
      </c>
      <c r="K32" s="11" t="s">
        <v>68</v>
      </c>
      <c r="L32" s="11" t="s">
        <v>1216</v>
      </c>
      <c r="M32" s="11"/>
    </row>
    <row r="33" spans="1:13" s="23" customFormat="1" ht="50" x14ac:dyDescent="0.35">
      <c r="A33" s="2">
        <v>45532</v>
      </c>
      <c r="B33" s="11" t="s">
        <v>1193</v>
      </c>
      <c r="C33" s="11" t="s">
        <v>1204</v>
      </c>
      <c r="D33" s="11">
        <v>2024</v>
      </c>
      <c r="E33" s="11" t="s">
        <v>1195</v>
      </c>
      <c r="F33" s="80" t="s">
        <v>1127</v>
      </c>
      <c r="G33" s="11" t="s">
        <v>1205</v>
      </c>
      <c r="H33" s="11" t="s">
        <v>87</v>
      </c>
      <c r="I33" s="11" t="s">
        <v>88</v>
      </c>
      <c r="J33" s="11" t="s">
        <v>94</v>
      </c>
      <c r="K33" s="11" t="s">
        <v>68</v>
      </c>
      <c r="L33" s="11" t="s">
        <v>1206</v>
      </c>
      <c r="M33" s="11"/>
    </row>
    <row r="34" spans="1:13" s="23" customFormat="1" ht="150.65" customHeight="1" x14ac:dyDescent="0.35">
      <c r="A34" s="18">
        <v>45498</v>
      </c>
      <c r="B34" s="12" t="s">
        <v>82</v>
      </c>
      <c r="C34" s="12">
        <v>2387</v>
      </c>
      <c r="D34" s="12">
        <v>2024</v>
      </c>
      <c r="E34" s="12" t="s">
        <v>1201</v>
      </c>
      <c r="F34" s="80" t="s">
        <v>1129</v>
      </c>
      <c r="G34" s="12" t="s">
        <v>1202</v>
      </c>
      <c r="H34" s="12" t="s">
        <v>87</v>
      </c>
      <c r="I34" s="12" t="s">
        <v>88</v>
      </c>
      <c r="J34" s="12" t="s">
        <v>94</v>
      </c>
      <c r="K34" s="12" t="s">
        <v>68</v>
      </c>
      <c r="L34" s="12" t="s">
        <v>1203</v>
      </c>
      <c r="M34" s="75"/>
    </row>
    <row r="35" spans="1:13" s="23" customFormat="1" ht="409.25" customHeight="1" x14ac:dyDescent="0.35">
      <c r="A35" s="13">
        <v>45467</v>
      </c>
      <c r="B35" s="12" t="s">
        <v>90</v>
      </c>
      <c r="C35" s="12">
        <v>803</v>
      </c>
      <c r="D35" s="12">
        <v>2024</v>
      </c>
      <c r="E35" s="81" t="s">
        <v>92</v>
      </c>
      <c r="F35" s="12" t="s">
        <v>1185</v>
      </c>
      <c r="G35" s="82" t="s">
        <v>1192</v>
      </c>
      <c r="H35" s="12" t="s">
        <v>1199</v>
      </c>
      <c r="I35" s="12" t="s">
        <v>88</v>
      </c>
      <c r="J35" s="12" t="s">
        <v>89</v>
      </c>
      <c r="K35" s="12" t="s">
        <v>68</v>
      </c>
      <c r="L35" s="12" t="s">
        <v>1255</v>
      </c>
      <c r="M35" s="75" t="s">
        <v>1260</v>
      </c>
    </row>
    <row r="36" spans="1:13" s="23" customFormat="1" ht="211.75" customHeight="1" x14ac:dyDescent="0.35">
      <c r="A36" s="13">
        <v>45397</v>
      </c>
      <c r="B36" s="12" t="s">
        <v>90</v>
      </c>
      <c r="C36" s="12">
        <v>418</v>
      </c>
      <c r="D36" s="12">
        <v>2024</v>
      </c>
      <c r="E36" s="12" t="s">
        <v>92</v>
      </c>
      <c r="F36" s="11" t="s">
        <v>1124</v>
      </c>
      <c r="G36" s="12" t="s">
        <v>1191</v>
      </c>
      <c r="H36" s="12" t="s">
        <v>1200</v>
      </c>
      <c r="I36" s="12" t="s">
        <v>88</v>
      </c>
      <c r="J36" s="12" t="s">
        <v>89</v>
      </c>
      <c r="K36" s="12" t="s">
        <v>68</v>
      </c>
      <c r="L36" s="12" t="s">
        <v>1244</v>
      </c>
      <c r="M36" s="75" t="s">
        <v>1268</v>
      </c>
    </row>
    <row r="37" spans="1:13" s="23" customFormat="1" ht="75" customHeight="1" x14ac:dyDescent="0.35">
      <c r="A37" s="13">
        <v>45393</v>
      </c>
      <c r="B37" s="12" t="s">
        <v>1193</v>
      </c>
      <c r="C37" s="12" t="s">
        <v>1194</v>
      </c>
      <c r="D37" s="12">
        <v>2024</v>
      </c>
      <c r="E37" s="81" t="s">
        <v>1195</v>
      </c>
      <c r="F37" s="12" t="s">
        <v>1127</v>
      </c>
      <c r="G37" s="82" t="s">
        <v>1196</v>
      </c>
      <c r="H37" s="12" t="s">
        <v>1197</v>
      </c>
      <c r="I37" s="12" t="s">
        <v>88</v>
      </c>
      <c r="J37" s="12" t="s">
        <v>94</v>
      </c>
      <c r="K37" s="12" t="s">
        <v>68</v>
      </c>
      <c r="L37" s="12" t="s">
        <v>1198</v>
      </c>
      <c r="M37" s="75"/>
    </row>
    <row r="38" spans="1:13" s="23" customFormat="1" ht="75" customHeight="1" x14ac:dyDescent="0.35">
      <c r="A38" s="2">
        <v>45282</v>
      </c>
      <c r="B38" s="11" t="s">
        <v>96</v>
      </c>
      <c r="C38" s="11">
        <v>2192</v>
      </c>
      <c r="D38" s="11">
        <v>2023</v>
      </c>
      <c r="E38" s="11" t="s">
        <v>1179</v>
      </c>
      <c r="F38" s="23" t="s">
        <v>1185</v>
      </c>
      <c r="G38" s="11" t="s">
        <v>1186</v>
      </c>
      <c r="H38" s="11" t="s">
        <v>1187</v>
      </c>
      <c r="I38" s="12" t="s">
        <v>88</v>
      </c>
      <c r="J38" s="12" t="s">
        <v>94</v>
      </c>
      <c r="K38" s="12" t="s">
        <v>68</v>
      </c>
      <c r="L38" s="11" t="s">
        <v>1189</v>
      </c>
      <c r="M38" s="46" t="s">
        <v>1188</v>
      </c>
    </row>
    <row r="39" spans="1:13" s="23" customFormat="1" ht="75" x14ac:dyDescent="0.35">
      <c r="A39" s="2">
        <v>45272</v>
      </c>
      <c r="B39" s="11" t="s">
        <v>90</v>
      </c>
      <c r="C39" s="11">
        <v>1383</v>
      </c>
      <c r="D39" s="11">
        <v>2023</v>
      </c>
      <c r="E39" s="11" t="s">
        <v>92</v>
      </c>
      <c r="F39" s="23" t="s">
        <v>1124</v>
      </c>
      <c r="G39" s="11" t="s">
        <v>1181</v>
      </c>
      <c r="H39" s="11" t="s">
        <v>1182</v>
      </c>
      <c r="I39" s="12" t="s">
        <v>88</v>
      </c>
      <c r="J39" s="12" t="s">
        <v>94</v>
      </c>
      <c r="K39" s="12" t="s">
        <v>68</v>
      </c>
      <c r="L39" s="11" t="s">
        <v>1183</v>
      </c>
      <c r="M39" s="46" t="s">
        <v>1184</v>
      </c>
    </row>
    <row r="40" spans="1:13" s="23" customFormat="1" ht="109.4" customHeight="1" x14ac:dyDescent="0.35">
      <c r="A40" s="2">
        <v>45166</v>
      </c>
      <c r="B40" s="11" t="s">
        <v>90</v>
      </c>
      <c r="C40" s="11">
        <v>839</v>
      </c>
      <c r="D40" s="11">
        <v>2023</v>
      </c>
      <c r="E40" s="11" t="s">
        <v>92</v>
      </c>
      <c r="F40" s="23" t="s">
        <v>1125</v>
      </c>
      <c r="G40" s="11" t="s">
        <v>1121</v>
      </c>
      <c r="H40" s="11" t="s">
        <v>1122</v>
      </c>
      <c r="I40" s="12" t="s">
        <v>88</v>
      </c>
      <c r="J40" s="12" t="s">
        <v>94</v>
      </c>
      <c r="K40" s="12" t="s">
        <v>68</v>
      </c>
      <c r="L40" s="11" t="s">
        <v>1257</v>
      </c>
      <c r="M40" s="46" t="s">
        <v>1256</v>
      </c>
    </row>
    <row r="41" spans="1:13" s="23" customFormat="1" ht="109.4" customHeight="1" x14ac:dyDescent="0.35">
      <c r="A41" s="52">
        <v>45114</v>
      </c>
      <c r="B41" s="53" t="s">
        <v>90</v>
      </c>
      <c r="C41" s="23">
        <v>504</v>
      </c>
      <c r="D41" s="53">
        <v>2023</v>
      </c>
      <c r="E41" s="53" t="s">
        <v>1179</v>
      </c>
      <c r="F41" s="23" t="s">
        <v>1128</v>
      </c>
      <c r="G41" s="69" t="s">
        <v>1180</v>
      </c>
      <c r="H41" s="53">
        <v>1</v>
      </c>
      <c r="I41" s="72" t="s">
        <v>538</v>
      </c>
      <c r="J41" s="72" t="s">
        <v>1219</v>
      </c>
      <c r="K41" s="72" t="s">
        <v>68</v>
      </c>
      <c r="L41" s="64" t="s">
        <v>1213</v>
      </c>
      <c r="M41" s="54" t="s">
        <v>1212</v>
      </c>
    </row>
    <row r="42" spans="1:13" s="23" customFormat="1" ht="109.4" customHeight="1" x14ac:dyDescent="0.35">
      <c r="A42" s="52">
        <v>45075</v>
      </c>
      <c r="B42" s="53" t="s">
        <v>90</v>
      </c>
      <c r="C42" s="23" t="s">
        <v>1175</v>
      </c>
      <c r="D42" s="53">
        <v>2023</v>
      </c>
      <c r="E42" s="53" t="s">
        <v>1176</v>
      </c>
      <c r="F42" s="23" t="s">
        <v>1130</v>
      </c>
      <c r="G42" s="53" t="s">
        <v>1177</v>
      </c>
      <c r="H42" s="53" t="s">
        <v>1178</v>
      </c>
      <c r="I42" s="72" t="s">
        <v>88</v>
      </c>
      <c r="J42" s="72" t="s">
        <v>94</v>
      </c>
      <c r="K42" s="72" t="s">
        <v>68</v>
      </c>
      <c r="L42" s="53" t="s">
        <v>1269</v>
      </c>
      <c r="M42" s="54"/>
    </row>
    <row r="43" spans="1:13" s="23" customFormat="1" ht="261.64999999999998" customHeight="1" x14ac:dyDescent="0.35">
      <c r="A43" s="52">
        <v>45065</v>
      </c>
      <c r="B43" s="53" t="s">
        <v>82</v>
      </c>
      <c r="C43" s="23">
        <v>2294</v>
      </c>
      <c r="D43" s="53">
        <v>2023</v>
      </c>
      <c r="E43" s="53" t="s">
        <v>85</v>
      </c>
      <c r="F43" s="23" t="s">
        <v>1125</v>
      </c>
      <c r="G43" s="53" t="s">
        <v>1111</v>
      </c>
      <c r="H43" s="53" t="s">
        <v>1110</v>
      </c>
      <c r="I43" s="72" t="s">
        <v>88</v>
      </c>
      <c r="J43" s="72" t="s">
        <v>89</v>
      </c>
      <c r="K43" s="72" t="s">
        <v>68</v>
      </c>
      <c r="L43" s="53" t="s">
        <v>1245</v>
      </c>
      <c r="M43" s="54" t="s">
        <v>1270</v>
      </c>
    </row>
    <row r="44" spans="1:13" s="23" customFormat="1" ht="106.4" customHeight="1" x14ac:dyDescent="0.35">
      <c r="A44" s="2">
        <v>44876</v>
      </c>
      <c r="B44" s="11" t="s">
        <v>1100</v>
      </c>
      <c r="C44" s="23" t="s">
        <v>1101</v>
      </c>
      <c r="D44" s="11">
        <v>2022</v>
      </c>
      <c r="E44" s="11" t="s">
        <v>1102</v>
      </c>
      <c r="F44" s="23" t="s">
        <v>1126</v>
      </c>
      <c r="G44" s="11" t="s">
        <v>1103</v>
      </c>
      <c r="H44" s="11" t="s">
        <v>87</v>
      </c>
      <c r="I44" s="12" t="s">
        <v>88</v>
      </c>
      <c r="J44" s="12" t="s">
        <v>94</v>
      </c>
      <c r="K44" s="12" t="s">
        <v>68</v>
      </c>
      <c r="L44" s="11" t="s">
        <v>1157</v>
      </c>
      <c r="M44" s="46"/>
    </row>
    <row r="45" spans="1:13" s="23" customFormat="1" ht="87.65" customHeight="1" x14ac:dyDescent="0.35">
      <c r="A45" s="2">
        <v>44870</v>
      </c>
      <c r="B45" s="11" t="s">
        <v>90</v>
      </c>
      <c r="C45" s="11">
        <v>2273</v>
      </c>
      <c r="D45" s="11">
        <v>2022</v>
      </c>
      <c r="E45" s="11" t="s">
        <v>85</v>
      </c>
      <c r="F45" s="23" t="s">
        <v>1127</v>
      </c>
      <c r="G45" s="11" t="s">
        <v>1099</v>
      </c>
      <c r="H45" s="11" t="s">
        <v>87</v>
      </c>
      <c r="I45" s="12" t="s">
        <v>88</v>
      </c>
      <c r="J45" s="12" t="s">
        <v>94</v>
      </c>
      <c r="K45" s="12" t="s">
        <v>68</v>
      </c>
      <c r="L45" s="11" t="s">
        <v>1113</v>
      </c>
      <c r="M45" s="46"/>
    </row>
    <row r="46" spans="1:13" s="23" customFormat="1" ht="168.65" customHeight="1" x14ac:dyDescent="0.35">
      <c r="A46" s="2">
        <v>44778</v>
      </c>
      <c r="B46" s="11" t="s">
        <v>90</v>
      </c>
      <c r="C46" s="11">
        <v>319</v>
      </c>
      <c r="D46" s="11">
        <v>2022</v>
      </c>
      <c r="E46" s="11" t="s">
        <v>1098</v>
      </c>
      <c r="F46" s="23" t="s">
        <v>1129</v>
      </c>
      <c r="G46" s="11" t="s">
        <v>1097</v>
      </c>
      <c r="H46" s="11" t="s">
        <v>87</v>
      </c>
      <c r="I46" s="12" t="s">
        <v>538</v>
      </c>
      <c r="J46" s="12" t="s">
        <v>1219</v>
      </c>
      <c r="K46" s="12" t="s">
        <v>68</v>
      </c>
      <c r="L46" s="11" t="s">
        <v>1243</v>
      </c>
      <c r="M46" s="46"/>
    </row>
    <row r="47" spans="1:13" s="23" customFormat="1" ht="75" customHeight="1" x14ac:dyDescent="0.35">
      <c r="A47" s="2">
        <v>44778</v>
      </c>
      <c r="B47" s="11" t="s">
        <v>90</v>
      </c>
      <c r="C47" s="11">
        <v>849</v>
      </c>
      <c r="D47" s="11">
        <v>2022</v>
      </c>
      <c r="E47" s="11" t="s">
        <v>92</v>
      </c>
      <c r="F47" s="23" t="s">
        <v>1124</v>
      </c>
      <c r="G47" s="11" t="s">
        <v>1096</v>
      </c>
      <c r="H47" s="11" t="s">
        <v>87</v>
      </c>
      <c r="I47" s="12" t="s">
        <v>88</v>
      </c>
      <c r="J47" s="12" t="s">
        <v>94</v>
      </c>
      <c r="K47" s="12" t="s">
        <v>68</v>
      </c>
      <c r="L47" s="11" t="s">
        <v>1246</v>
      </c>
      <c r="M47" s="46"/>
    </row>
    <row r="48" spans="1:13" s="23" customFormat="1" ht="92.4" customHeight="1" x14ac:dyDescent="0.35">
      <c r="A48" s="2">
        <v>44778</v>
      </c>
      <c r="B48" s="11" t="s">
        <v>90</v>
      </c>
      <c r="C48" s="11">
        <v>851</v>
      </c>
      <c r="D48" s="11">
        <v>2022</v>
      </c>
      <c r="E48" s="11" t="s">
        <v>92</v>
      </c>
      <c r="F48" s="23" t="s">
        <v>101</v>
      </c>
      <c r="G48" s="11" t="s">
        <v>1095</v>
      </c>
      <c r="H48" s="11" t="s">
        <v>87</v>
      </c>
      <c r="I48" s="12" t="s">
        <v>88</v>
      </c>
      <c r="J48" s="12" t="s">
        <v>89</v>
      </c>
      <c r="K48" s="12" t="s">
        <v>1274</v>
      </c>
      <c r="L48" s="11" t="s">
        <v>1173</v>
      </c>
      <c r="M48" s="46" t="s">
        <v>1273</v>
      </c>
    </row>
    <row r="49" spans="1:13" s="23" customFormat="1" ht="68.150000000000006" customHeight="1" x14ac:dyDescent="0.35">
      <c r="A49" s="2">
        <v>44778</v>
      </c>
      <c r="B49" s="11" t="s">
        <v>90</v>
      </c>
      <c r="C49" s="11">
        <v>859</v>
      </c>
      <c r="D49" s="11">
        <v>2022</v>
      </c>
      <c r="E49" s="11" t="s">
        <v>1092</v>
      </c>
      <c r="F49" s="23" t="s">
        <v>1128</v>
      </c>
      <c r="G49" s="11" t="s">
        <v>1093</v>
      </c>
      <c r="H49" s="11" t="s">
        <v>87</v>
      </c>
      <c r="I49" s="12" t="s">
        <v>88</v>
      </c>
      <c r="J49" s="12" t="s">
        <v>94</v>
      </c>
      <c r="K49" s="12" t="s">
        <v>68</v>
      </c>
      <c r="L49" s="11" t="s">
        <v>1094</v>
      </c>
      <c r="M49" s="46"/>
    </row>
    <row r="50" spans="1:13" s="23" customFormat="1" ht="100.75" customHeight="1" x14ac:dyDescent="0.35">
      <c r="A50" s="2">
        <v>44760</v>
      </c>
      <c r="B50" s="11" t="s">
        <v>90</v>
      </c>
      <c r="C50" s="11">
        <v>762</v>
      </c>
      <c r="D50" s="11">
        <v>2022</v>
      </c>
      <c r="E50" s="11" t="s">
        <v>92</v>
      </c>
      <c r="F50" s="23" t="s">
        <v>1124</v>
      </c>
      <c r="G50" s="11" t="s">
        <v>1088</v>
      </c>
      <c r="H50" s="11" t="s">
        <v>87</v>
      </c>
      <c r="I50" s="12" t="s">
        <v>88</v>
      </c>
      <c r="J50" s="12" t="s">
        <v>94</v>
      </c>
      <c r="K50" s="12" t="s">
        <v>68</v>
      </c>
      <c r="L50" s="11" t="s">
        <v>1247</v>
      </c>
      <c r="M50" s="46"/>
    </row>
    <row r="51" spans="1:13" s="23" customFormat="1" ht="68.150000000000006" customHeight="1" x14ac:dyDescent="0.35">
      <c r="A51" s="2">
        <v>44749</v>
      </c>
      <c r="B51" s="11" t="s">
        <v>82</v>
      </c>
      <c r="C51" s="11">
        <v>2232</v>
      </c>
      <c r="D51" s="11">
        <v>2022</v>
      </c>
      <c r="E51" s="11" t="s">
        <v>85</v>
      </c>
      <c r="F51" s="23" t="s">
        <v>101</v>
      </c>
      <c r="G51" s="11" t="s">
        <v>1091</v>
      </c>
      <c r="H51" s="11" t="s">
        <v>1190</v>
      </c>
      <c r="I51" s="12" t="s">
        <v>88</v>
      </c>
      <c r="J51" s="12" t="s">
        <v>94</v>
      </c>
      <c r="K51" s="12" t="s">
        <v>68</v>
      </c>
      <c r="L51" s="11" t="s">
        <v>1189</v>
      </c>
      <c r="M51" s="46" t="s">
        <v>1188</v>
      </c>
    </row>
    <row r="52" spans="1:13" s="23" customFormat="1" ht="68.150000000000006" customHeight="1" x14ac:dyDescent="0.35">
      <c r="A52" s="2">
        <v>44729</v>
      </c>
      <c r="B52" s="11" t="s">
        <v>90</v>
      </c>
      <c r="C52" s="11">
        <v>634</v>
      </c>
      <c r="D52" s="11">
        <v>2022</v>
      </c>
      <c r="E52" s="11" t="s">
        <v>1089</v>
      </c>
      <c r="F52" s="23" t="s">
        <v>1126</v>
      </c>
      <c r="G52" s="11" t="s">
        <v>1090</v>
      </c>
      <c r="H52" s="11" t="s">
        <v>87</v>
      </c>
      <c r="I52" s="12" t="s">
        <v>88</v>
      </c>
      <c r="J52" s="12" t="s">
        <v>94</v>
      </c>
      <c r="K52" s="12" t="s">
        <v>68</v>
      </c>
      <c r="L52" s="11" t="s">
        <v>1158</v>
      </c>
      <c r="M52" s="46"/>
    </row>
    <row r="53" spans="1:13" s="23" customFormat="1" ht="165" customHeight="1" x14ac:dyDescent="0.35">
      <c r="A53" s="13">
        <v>44712</v>
      </c>
      <c r="B53" s="5" t="s">
        <v>96</v>
      </c>
      <c r="C53" s="11">
        <v>895</v>
      </c>
      <c r="D53" s="11">
        <v>2022</v>
      </c>
      <c r="E53" s="11" t="s">
        <v>201</v>
      </c>
      <c r="F53" s="23" t="s">
        <v>1129</v>
      </c>
      <c r="G53" s="11" t="s">
        <v>1083</v>
      </c>
      <c r="H53" s="11" t="s">
        <v>87</v>
      </c>
      <c r="I53" s="12" t="s">
        <v>88</v>
      </c>
      <c r="J53" s="12" t="s">
        <v>94</v>
      </c>
      <c r="K53" s="12" t="s">
        <v>68</v>
      </c>
      <c r="L53" s="11" t="s">
        <v>1248</v>
      </c>
      <c r="M53" s="46"/>
    </row>
    <row r="54" spans="1:13" s="23" customFormat="1" ht="97.4" customHeight="1" x14ac:dyDescent="0.35">
      <c r="A54" s="13">
        <v>44698</v>
      </c>
      <c r="B54" s="5" t="s">
        <v>90</v>
      </c>
      <c r="C54" s="11">
        <v>505</v>
      </c>
      <c r="D54" s="11">
        <v>2022</v>
      </c>
      <c r="E54" s="11" t="s">
        <v>92</v>
      </c>
      <c r="F54" s="23" t="s">
        <v>1130</v>
      </c>
      <c r="G54" s="11" t="s">
        <v>1082</v>
      </c>
      <c r="H54" s="11" t="s">
        <v>87</v>
      </c>
      <c r="I54" s="12" t="s">
        <v>88</v>
      </c>
      <c r="J54" s="12" t="s">
        <v>94</v>
      </c>
      <c r="K54" s="12" t="s">
        <v>68</v>
      </c>
      <c r="L54" s="11" t="s">
        <v>1249</v>
      </c>
      <c r="M54" s="46"/>
    </row>
    <row r="55" spans="1:13" s="23" customFormat="1" ht="106.75" customHeight="1" x14ac:dyDescent="0.35">
      <c r="A55" s="13">
        <v>44672</v>
      </c>
      <c r="B55" s="5" t="s">
        <v>1076</v>
      </c>
      <c r="C55" s="11"/>
      <c r="D55" s="11" t="s">
        <v>1078</v>
      </c>
      <c r="E55" s="11" t="s">
        <v>92</v>
      </c>
      <c r="F55" s="23" t="s">
        <v>101</v>
      </c>
      <c r="G55" s="11" t="s">
        <v>1080</v>
      </c>
      <c r="H55" s="11" t="s">
        <v>87</v>
      </c>
      <c r="I55" s="12" t="s">
        <v>88</v>
      </c>
      <c r="J55" s="12" t="s">
        <v>94</v>
      </c>
      <c r="K55" s="12"/>
      <c r="L55" s="11" t="s">
        <v>1258</v>
      </c>
      <c r="M55" s="46"/>
    </row>
    <row r="56" spans="1:13" s="23" customFormat="1" ht="68.150000000000006" customHeight="1" x14ac:dyDescent="0.35">
      <c r="A56" s="13">
        <v>44588</v>
      </c>
      <c r="B56" s="5" t="s">
        <v>90</v>
      </c>
      <c r="C56" s="11" t="s">
        <v>1077</v>
      </c>
      <c r="D56" s="11" t="s">
        <v>1078</v>
      </c>
      <c r="E56" s="11" t="s">
        <v>205</v>
      </c>
      <c r="F56" s="23" t="s">
        <v>1152</v>
      </c>
      <c r="G56" s="11" t="s">
        <v>1079</v>
      </c>
      <c r="H56" s="11" t="s">
        <v>87</v>
      </c>
      <c r="I56" s="12" t="s">
        <v>88</v>
      </c>
      <c r="J56" s="12" t="s">
        <v>94</v>
      </c>
      <c r="K56" s="12" t="s">
        <v>68</v>
      </c>
      <c r="L56" s="11" t="s">
        <v>1081</v>
      </c>
      <c r="M56" s="46"/>
    </row>
    <row r="57" spans="1:13" s="23" customFormat="1" ht="73.400000000000006" customHeight="1" x14ac:dyDescent="0.35">
      <c r="A57" s="13">
        <v>44567</v>
      </c>
      <c r="B57" s="5" t="s">
        <v>82</v>
      </c>
      <c r="C57" s="11">
        <v>2193</v>
      </c>
      <c r="D57" s="11">
        <v>2022</v>
      </c>
      <c r="E57" s="11" t="s">
        <v>85</v>
      </c>
      <c r="F57" s="23" t="s">
        <v>1130</v>
      </c>
      <c r="G57" s="11" t="s">
        <v>1104</v>
      </c>
      <c r="H57" s="11" t="s">
        <v>1105</v>
      </c>
      <c r="I57" s="12" t="s">
        <v>88</v>
      </c>
      <c r="J57" s="12" t="s">
        <v>94</v>
      </c>
      <c r="K57" s="12" t="s">
        <v>68</v>
      </c>
      <c r="L57" s="11" t="s">
        <v>1106</v>
      </c>
      <c r="M57" s="46"/>
    </row>
    <row r="58" spans="1:13" s="23" customFormat="1" ht="98.4" customHeight="1" x14ac:dyDescent="0.35">
      <c r="A58" s="13">
        <v>44560</v>
      </c>
      <c r="B58" s="5" t="s">
        <v>82</v>
      </c>
      <c r="C58" s="11" t="s">
        <v>83</v>
      </c>
      <c r="D58" s="11" t="s">
        <v>84</v>
      </c>
      <c r="E58" s="11" t="s">
        <v>85</v>
      </c>
      <c r="F58" s="23" t="s">
        <v>1130</v>
      </c>
      <c r="G58" s="11" t="s">
        <v>86</v>
      </c>
      <c r="H58" s="11" t="s">
        <v>87</v>
      </c>
      <c r="I58" s="12" t="s">
        <v>88</v>
      </c>
      <c r="J58" s="12" t="s">
        <v>89</v>
      </c>
      <c r="K58" s="12" t="s">
        <v>68</v>
      </c>
      <c r="L58" s="11" t="s">
        <v>1267</v>
      </c>
      <c r="M58" s="46" t="s">
        <v>1285</v>
      </c>
    </row>
    <row r="59" spans="1:13" s="23" customFormat="1" ht="98.4" customHeight="1" x14ac:dyDescent="0.35">
      <c r="A59" s="13">
        <v>44553</v>
      </c>
      <c r="B59" s="5" t="s">
        <v>106</v>
      </c>
      <c r="C59" s="11" t="s">
        <v>1073</v>
      </c>
      <c r="D59" s="11" t="s">
        <v>84</v>
      </c>
      <c r="E59" s="11" t="s">
        <v>104</v>
      </c>
      <c r="F59" s="23" t="s">
        <v>1131</v>
      </c>
      <c r="G59" s="11" t="s">
        <v>1074</v>
      </c>
      <c r="H59" s="11" t="s">
        <v>87</v>
      </c>
      <c r="I59" s="12" t="s">
        <v>88</v>
      </c>
      <c r="J59" s="12" t="s">
        <v>94</v>
      </c>
      <c r="K59" s="12" t="s">
        <v>68</v>
      </c>
      <c r="L59" s="11" t="s">
        <v>1075</v>
      </c>
      <c r="M59" s="46"/>
    </row>
    <row r="60" spans="1:13" s="23" customFormat="1" ht="98.4" customHeight="1" x14ac:dyDescent="0.35">
      <c r="A60" s="13">
        <v>44552</v>
      </c>
      <c r="B60" s="5" t="s">
        <v>82</v>
      </c>
      <c r="C60" s="11" t="s">
        <v>1069</v>
      </c>
      <c r="D60" s="11" t="s">
        <v>84</v>
      </c>
      <c r="E60" s="11" t="s">
        <v>85</v>
      </c>
      <c r="F60" s="23" t="s">
        <v>1124</v>
      </c>
      <c r="G60" s="11" t="s">
        <v>1070</v>
      </c>
      <c r="H60" s="11" t="s">
        <v>87</v>
      </c>
      <c r="I60" s="12" t="s">
        <v>88</v>
      </c>
      <c r="J60" s="12" t="s">
        <v>94</v>
      </c>
      <c r="K60" s="12" t="s">
        <v>68</v>
      </c>
      <c r="L60" s="11" t="s">
        <v>1248</v>
      </c>
      <c r="M60" s="46"/>
    </row>
    <row r="61" spans="1:13" s="23" customFormat="1" ht="98.4" customHeight="1" x14ac:dyDescent="0.35">
      <c r="A61" s="13">
        <v>44550</v>
      </c>
      <c r="B61" s="5" t="s">
        <v>90</v>
      </c>
      <c r="C61" s="11" t="s">
        <v>91</v>
      </c>
      <c r="D61" s="11" t="s">
        <v>84</v>
      </c>
      <c r="E61" s="11" t="s">
        <v>92</v>
      </c>
      <c r="F61" s="23" t="s">
        <v>1130</v>
      </c>
      <c r="G61" s="11" t="s">
        <v>93</v>
      </c>
      <c r="H61" s="11" t="s">
        <v>87</v>
      </c>
      <c r="I61" s="12" t="s">
        <v>88</v>
      </c>
      <c r="J61" s="12" t="s">
        <v>94</v>
      </c>
      <c r="K61" s="12" t="s">
        <v>68</v>
      </c>
      <c r="L61" s="11" t="s">
        <v>95</v>
      </c>
      <c r="M61" s="46"/>
    </row>
    <row r="62" spans="1:13" s="23" customFormat="1" ht="83.15" customHeight="1" x14ac:dyDescent="0.35">
      <c r="A62" s="13">
        <v>44530</v>
      </c>
      <c r="B62" s="5" t="s">
        <v>96</v>
      </c>
      <c r="C62" s="11" t="s">
        <v>97</v>
      </c>
      <c r="D62" s="11" t="s">
        <v>84</v>
      </c>
      <c r="E62" s="11" t="s">
        <v>92</v>
      </c>
      <c r="F62" s="23" t="s">
        <v>1126</v>
      </c>
      <c r="G62" s="11" t="s">
        <v>99</v>
      </c>
      <c r="H62" s="11" t="s">
        <v>87</v>
      </c>
      <c r="I62" s="12" t="s">
        <v>88</v>
      </c>
      <c r="J62" s="12" t="s">
        <v>94</v>
      </c>
      <c r="K62" s="12" t="s">
        <v>68</v>
      </c>
      <c r="L62" s="11" t="s">
        <v>1156</v>
      </c>
      <c r="M62" s="46"/>
    </row>
    <row r="63" spans="1:13" s="23" customFormat="1" ht="146.4" customHeight="1" x14ac:dyDescent="0.35">
      <c r="A63" s="13">
        <v>44523</v>
      </c>
      <c r="B63" s="5" t="s">
        <v>90</v>
      </c>
      <c r="C63" s="11" t="s">
        <v>100</v>
      </c>
      <c r="D63" s="11" t="s">
        <v>84</v>
      </c>
      <c r="E63" s="11" t="s">
        <v>92</v>
      </c>
      <c r="F63" s="23" t="s">
        <v>101</v>
      </c>
      <c r="G63" s="11" t="s">
        <v>102</v>
      </c>
      <c r="H63" s="11" t="s">
        <v>87</v>
      </c>
      <c r="I63" s="12" t="s">
        <v>88</v>
      </c>
      <c r="J63" s="12" t="s">
        <v>94</v>
      </c>
      <c r="K63" s="12"/>
      <c r="L63" s="11" t="s">
        <v>1174</v>
      </c>
      <c r="M63" s="46" t="s">
        <v>1259</v>
      </c>
    </row>
    <row r="64" spans="1:13" s="23" customFormat="1" ht="68.400000000000006" customHeight="1" x14ac:dyDescent="0.35">
      <c r="A64" s="13">
        <v>44498</v>
      </c>
      <c r="B64" s="5" t="s">
        <v>90</v>
      </c>
      <c r="C64" s="11" t="s">
        <v>103</v>
      </c>
      <c r="D64" s="11" t="s">
        <v>84</v>
      </c>
      <c r="E64" s="11" t="s">
        <v>104</v>
      </c>
      <c r="F64" s="23" t="s">
        <v>1124</v>
      </c>
      <c r="G64" s="11" t="s">
        <v>105</v>
      </c>
      <c r="H64" s="11" t="s">
        <v>87</v>
      </c>
      <c r="I64" s="12" t="s">
        <v>88</v>
      </c>
      <c r="J64" s="12" t="s">
        <v>94</v>
      </c>
      <c r="K64" s="12" t="s">
        <v>68</v>
      </c>
      <c r="L64" s="11" t="s">
        <v>1248</v>
      </c>
      <c r="M64" s="46"/>
    </row>
    <row r="65" spans="1:13" ht="62.5" x14ac:dyDescent="0.35">
      <c r="A65" s="18">
        <v>44490</v>
      </c>
      <c r="B65" s="12" t="s">
        <v>106</v>
      </c>
      <c r="C65" s="12" t="s">
        <v>107</v>
      </c>
      <c r="D65" s="12">
        <v>2021</v>
      </c>
      <c r="E65" s="12" t="s">
        <v>92</v>
      </c>
      <c r="F65" s="23" t="s">
        <v>1134</v>
      </c>
      <c r="G65" s="12" t="s">
        <v>108</v>
      </c>
      <c r="H65" s="12" t="s">
        <v>109</v>
      </c>
      <c r="I65" s="12" t="s">
        <v>88</v>
      </c>
      <c r="J65" s="12" t="s">
        <v>94</v>
      </c>
      <c r="K65" s="12" t="s">
        <v>68</v>
      </c>
      <c r="L65" s="12" t="s">
        <v>110</v>
      </c>
      <c r="M65" s="73"/>
    </row>
    <row r="66" spans="1:13" ht="50" x14ac:dyDescent="0.35">
      <c r="A66" s="2">
        <v>44476</v>
      </c>
      <c r="B66" s="5" t="s">
        <v>106</v>
      </c>
      <c r="C66" s="11" t="s">
        <v>111</v>
      </c>
      <c r="D66" s="11">
        <v>2021</v>
      </c>
      <c r="E66" s="11" t="s">
        <v>92</v>
      </c>
      <c r="F66" s="23" t="s">
        <v>1128</v>
      </c>
      <c r="G66" s="11" t="s">
        <v>70</v>
      </c>
      <c r="H66" s="11" t="s">
        <v>87</v>
      </c>
      <c r="I66" s="12" t="s">
        <v>88</v>
      </c>
      <c r="J66" s="12" t="s">
        <v>94</v>
      </c>
      <c r="K66" s="12" t="s">
        <v>68</v>
      </c>
      <c r="L66" s="11" t="s">
        <v>95</v>
      </c>
      <c r="M66" s="46"/>
    </row>
    <row r="67" spans="1:13" ht="25" x14ac:dyDescent="0.35">
      <c r="A67" s="2">
        <v>44476</v>
      </c>
      <c r="B67" s="5" t="s">
        <v>90</v>
      </c>
      <c r="C67" s="11" t="s">
        <v>113</v>
      </c>
      <c r="D67" s="11">
        <v>2021</v>
      </c>
      <c r="E67" s="11" t="s">
        <v>92</v>
      </c>
      <c r="F67" s="23" t="s">
        <v>1134</v>
      </c>
      <c r="G67" s="11" t="s">
        <v>114</v>
      </c>
      <c r="H67" s="11" t="s">
        <v>115</v>
      </c>
      <c r="I67" s="12" t="s">
        <v>88</v>
      </c>
      <c r="J67" s="12" t="s">
        <v>94</v>
      </c>
      <c r="K67" s="12" t="s">
        <v>68</v>
      </c>
      <c r="L67" s="11" t="s">
        <v>116</v>
      </c>
      <c r="M67" s="46"/>
    </row>
    <row r="68" spans="1:13" ht="50" x14ac:dyDescent="0.35">
      <c r="A68" s="2">
        <v>44473</v>
      </c>
      <c r="B68" s="5" t="s">
        <v>106</v>
      </c>
      <c r="C68" s="11" t="s">
        <v>117</v>
      </c>
      <c r="D68" s="11">
        <v>2021</v>
      </c>
      <c r="E68" s="5" t="s">
        <v>118</v>
      </c>
      <c r="F68" s="23" t="s">
        <v>1127</v>
      </c>
      <c r="G68" s="11" t="s">
        <v>119</v>
      </c>
      <c r="H68" s="11" t="s">
        <v>120</v>
      </c>
      <c r="I68" s="12" t="s">
        <v>88</v>
      </c>
      <c r="J68" s="79" t="s">
        <v>94</v>
      </c>
      <c r="K68" s="12" t="s">
        <v>68</v>
      </c>
      <c r="L68" s="12" t="s">
        <v>1114</v>
      </c>
      <c r="M68" s="46"/>
    </row>
    <row r="69" spans="1:13" ht="37.5" x14ac:dyDescent="0.35">
      <c r="A69" s="2">
        <v>44406</v>
      </c>
      <c r="B69" s="5" t="s">
        <v>82</v>
      </c>
      <c r="C69" s="11" t="s">
        <v>121</v>
      </c>
      <c r="D69" s="11">
        <v>2021</v>
      </c>
      <c r="E69" s="11" t="s">
        <v>85</v>
      </c>
      <c r="F69" s="23" t="s">
        <v>1125</v>
      </c>
      <c r="G69" s="11" t="s">
        <v>122</v>
      </c>
      <c r="H69" s="11" t="s">
        <v>87</v>
      </c>
      <c r="I69" s="12" t="s">
        <v>88</v>
      </c>
      <c r="J69" s="79" t="s">
        <v>94</v>
      </c>
      <c r="K69" s="12" t="s">
        <v>68</v>
      </c>
      <c r="L69" s="12" t="s">
        <v>1114</v>
      </c>
      <c r="M69" s="46"/>
    </row>
    <row r="70" spans="1:13" ht="50" x14ac:dyDescent="0.35">
      <c r="A70" s="13">
        <v>44387</v>
      </c>
      <c r="B70" s="5" t="s">
        <v>82</v>
      </c>
      <c r="C70" s="11" t="s">
        <v>383</v>
      </c>
      <c r="D70" s="11" t="s">
        <v>84</v>
      </c>
      <c r="E70" s="11" t="s">
        <v>85</v>
      </c>
      <c r="F70" s="23" t="s">
        <v>1124</v>
      </c>
      <c r="G70" s="11" t="s">
        <v>1071</v>
      </c>
      <c r="H70" s="11" t="s">
        <v>1072</v>
      </c>
      <c r="I70" s="12" t="s">
        <v>212</v>
      </c>
      <c r="J70" s="79" t="s">
        <v>94</v>
      </c>
      <c r="K70" s="12" t="s">
        <v>68</v>
      </c>
      <c r="L70" s="11" t="s">
        <v>1248</v>
      </c>
      <c r="M70" s="46"/>
    </row>
    <row r="71" spans="1:13" ht="95.15" customHeight="1" x14ac:dyDescent="0.35">
      <c r="A71" s="2">
        <v>44383</v>
      </c>
      <c r="B71" s="5" t="s">
        <v>90</v>
      </c>
      <c r="C71" s="11" t="s">
        <v>123</v>
      </c>
      <c r="D71" s="11">
        <v>2021</v>
      </c>
      <c r="E71" s="11" t="s">
        <v>92</v>
      </c>
      <c r="F71" s="23" t="s">
        <v>1133</v>
      </c>
      <c r="G71" s="11" t="s">
        <v>124</v>
      </c>
      <c r="H71" s="11" t="s">
        <v>87</v>
      </c>
      <c r="I71" s="12" t="s">
        <v>88</v>
      </c>
      <c r="J71" s="79" t="s">
        <v>94</v>
      </c>
      <c r="K71" s="12" t="s">
        <v>68</v>
      </c>
      <c r="L71" s="11" t="s">
        <v>1115</v>
      </c>
      <c r="M71" s="46"/>
    </row>
    <row r="72" spans="1:13" ht="37.5" x14ac:dyDescent="0.35">
      <c r="A72" s="2">
        <v>44371</v>
      </c>
      <c r="B72" s="5" t="s">
        <v>96</v>
      </c>
      <c r="C72" s="11" t="s">
        <v>125</v>
      </c>
      <c r="D72" s="11">
        <v>2021</v>
      </c>
      <c r="E72" s="11" t="s">
        <v>92</v>
      </c>
      <c r="F72" s="23" t="s">
        <v>1130</v>
      </c>
      <c r="G72" s="11" t="s">
        <v>126</v>
      </c>
      <c r="H72" s="11" t="s">
        <v>87</v>
      </c>
      <c r="I72" s="12" t="s">
        <v>88</v>
      </c>
      <c r="J72" s="79" t="s">
        <v>94</v>
      </c>
      <c r="K72" s="12" t="s">
        <v>68</v>
      </c>
      <c r="L72" s="11" t="s">
        <v>1253</v>
      </c>
      <c r="M72" s="46"/>
    </row>
    <row r="73" spans="1:13" ht="62.5" x14ac:dyDescent="0.35">
      <c r="A73" s="2">
        <v>44363</v>
      </c>
      <c r="B73" s="5" t="s">
        <v>127</v>
      </c>
      <c r="C73" s="11" t="s">
        <v>128</v>
      </c>
      <c r="D73" s="11">
        <v>2021</v>
      </c>
      <c r="E73" s="11" t="s">
        <v>92</v>
      </c>
      <c r="F73" s="23" t="s">
        <v>1130</v>
      </c>
      <c r="G73" s="11" t="s">
        <v>129</v>
      </c>
      <c r="H73" s="11" t="s">
        <v>87</v>
      </c>
      <c r="I73" s="12" t="s">
        <v>88</v>
      </c>
      <c r="J73" s="79" t="s">
        <v>94</v>
      </c>
      <c r="K73" s="12" t="s">
        <v>68</v>
      </c>
      <c r="L73" s="25" t="s">
        <v>130</v>
      </c>
      <c r="M73" s="46"/>
    </row>
    <row r="74" spans="1:13" ht="50" x14ac:dyDescent="0.35">
      <c r="A74" s="2">
        <v>44308</v>
      </c>
      <c r="B74" s="5" t="s">
        <v>127</v>
      </c>
      <c r="C74" s="11" t="s">
        <v>131</v>
      </c>
      <c r="D74" s="11">
        <v>2021</v>
      </c>
      <c r="E74" s="11" t="s">
        <v>104</v>
      </c>
      <c r="F74" s="23" t="s">
        <v>1129</v>
      </c>
      <c r="G74" s="11" t="s">
        <v>132</v>
      </c>
      <c r="H74" s="11" t="s">
        <v>87</v>
      </c>
      <c r="I74" s="12" t="s">
        <v>88</v>
      </c>
      <c r="J74" s="79" t="s">
        <v>94</v>
      </c>
      <c r="K74" s="12" t="s">
        <v>68</v>
      </c>
      <c r="L74" s="25" t="s">
        <v>130</v>
      </c>
      <c r="M74" s="46"/>
    </row>
    <row r="75" spans="1:13" ht="100" x14ac:dyDescent="0.35">
      <c r="A75" s="24">
        <v>44301</v>
      </c>
      <c r="B75" s="25" t="s">
        <v>90</v>
      </c>
      <c r="C75" s="11" t="s">
        <v>133</v>
      </c>
      <c r="D75" s="11">
        <v>2021</v>
      </c>
      <c r="E75" s="11" t="s">
        <v>92</v>
      </c>
      <c r="F75" s="23" t="s">
        <v>1130</v>
      </c>
      <c r="G75" s="11" t="s">
        <v>134</v>
      </c>
      <c r="H75" s="11" t="s">
        <v>87</v>
      </c>
      <c r="I75" s="12" t="s">
        <v>88</v>
      </c>
      <c r="J75" s="12" t="s">
        <v>94</v>
      </c>
      <c r="K75" s="12" t="s">
        <v>68</v>
      </c>
      <c r="L75" s="11" t="s">
        <v>1068</v>
      </c>
      <c r="M75" s="46"/>
    </row>
    <row r="76" spans="1:13" ht="80.400000000000006" customHeight="1" x14ac:dyDescent="0.35">
      <c r="A76" s="24">
        <v>44293</v>
      </c>
      <c r="B76" s="25" t="s">
        <v>90</v>
      </c>
      <c r="C76" s="11" t="s">
        <v>135</v>
      </c>
      <c r="D76" s="11">
        <v>2021</v>
      </c>
      <c r="E76" s="11" t="s">
        <v>136</v>
      </c>
      <c r="F76" s="23" t="s">
        <v>1126</v>
      </c>
      <c r="G76" s="11" t="s">
        <v>137</v>
      </c>
      <c r="H76" s="11" t="s">
        <v>87</v>
      </c>
      <c r="I76" s="12" t="s">
        <v>88</v>
      </c>
      <c r="J76" s="79" t="s">
        <v>94</v>
      </c>
      <c r="K76" s="12" t="s">
        <v>68</v>
      </c>
      <c r="L76" s="11" t="s">
        <v>1276</v>
      </c>
      <c r="M76" s="46"/>
    </row>
    <row r="77" spans="1:13" ht="44.4" customHeight="1" x14ac:dyDescent="0.35">
      <c r="A77" s="24">
        <v>44258</v>
      </c>
      <c r="B77" s="10" t="s">
        <v>90</v>
      </c>
      <c r="C77" s="11" t="s">
        <v>138</v>
      </c>
      <c r="D77" s="11">
        <v>2021</v>
      </c>
      <c r="E77" s="11" t="s">
        <v>104</v>
      </c>
      <c r="F77" s="23" t="s">
        <v>1128</v>
      </c>
      <c r="G77" s="25" t="s">
        <v>139</v>
      </c>
      <c r="H77" s="11" t="s">
        <v>87</v>
      </c>
      <c r="I77" s="12" t="s">
        <v>88</v>
      </c>
      <c r="J77" s="79" t="s">
        <v>94</v>
      </c>
      <c r="K77" s="12" t="s">
        <v>68</v>
      </c>
      <c r="L77" s="11" t="s">
        <v>140</v>
      </c>
      <c r="M77" s="46"/>
    </row>
    <row r="78" spans="1:13" ht="37.5" x14ac:dyDescent="0.35">
      <c r="A78" s="24">
        <v>44242</v>
      </c>
      <c r="B78" s="25" t="s">
        <v>106</v>
      </c>
      <c r="C78" s="11" t="s">
        <v>141</v>
      </c>
      <c r="D78" s="11">
        <v>2021</v>
      </c>
      <c r="E78" s="25" t="s">
        <v>142</v>
      </c>
      <c r="F78" s="23" t="s">
        <v>1134</v>
      </c>
      <c r="G78" s="11" t="s">
        <v>143</v>
      </c>
      <c r="H78" s="11" t="s">
        <v>1119</v>
      </c>
      <c r="I78" s="12" t="s">
        <v>88</v>
      </c>
      <c r="J78" s="79" t="s">
        <v>1219</v>
      </c>
      <c r="K78" s="12" t="s">
        <v>68</v>
      </c>
      <c r="L78" s="12"/>
      <c r="M78" s="46"/>
    </row>
    <row r="79" spans="1:13" ht="75" x14ac:dyDescent="0.35">
      <c r="A79" s="24">
        <v>44238</v>
      </c>
      <c r="B79" s="25" t="s">
        <v>144</v>
      </c>
      <c r="C79" s="11" t="s">
        <v>145</v>
      </c>
      <c r="D79" s="11">
        <v>2021</v>
      </c>
      <c r="E79" s="11" t="s">
        <v>146</v>
      </c>
      <c r="F79" s="23" t="s">
        <v>1125</v>
      </c>
      <c r="G79" s="11" t="s">
        <v>147</v>
      </c>
      <c r="H79" s="11" t="s">
        <v>87</v>
      </c>
      <c r="I79" s="12" t="s">
        <v>88</v>
      </c>
      <c r="J79" s="79" t="s">
        <v>94</v>
      </c>
      <c r="K79" s="12" t="s">
        <v>68</v>
      </c>
      <c r="L79" s="12" t="s">
        <v>110</v>
      </c>
      <c r="M79" s="46"/>
    </row>
    <row r="80" spans="1:13" ht="37.5" x14ac:dyDescent="0.35">
      <c r="A80" s="24">
        <v>44232</v>
      </c>
      <c r="B80" s="10" t="s">
        <v>90</v>
      </c>
      <c r="C80" s="11" t="s">
        <v>148</v>
      </c>
      <c r="D80" s="11">
        <v>2021</v>
      </c>
      <c r="E80" s="25" t="s">
        <v>149</v>
      </c>
      <c r="F80" s="23" t="s">
        <v>1130</v>
      </c>
      <c r="G80" s="11" t="s">
        <v>150</v>
      </c>
      <c r="H80" s="11" t="s">
        <v>87</v>
      </c>
      <c r="I80" s="12" t="s">
        <v>88</v>
      </c>
      <c r="J80" s="12" t="s">
        <v>94</v>
      </c>
      <c r="K80" s="12" t="s">
        <v>68</v>
      </c>
      <c r="L80" s="11" t="s">
        <v>151</v>
      </c>
      <c r="M80" s="46"/>
    </row>
    <row r="81" spans="1:13" ht="39" customHeight="1" x14ac:dyDescent="0.35">
      <c r="A81" s="24">
        <v>44189</v>
      </c>
      <c r="B81" s="10" t="s">
        <v>90</v>
      </c>
      <c r="C81" s="11" t="s">
        <v>152</v>
      </c>
      <c r="D81" s="11">
        <v>2020</v>
      </c>
      <c r="E81" s="11" t="s">
        <v>92</v>
      </c>
      <c r="F81" s="23" t="s">
        <v>101</v>
      </c>
      <c r="G81" s="11" t="s">
        <v>153</v>
      </c>
      <c r="H81" s="11" t="s">
        <v>154</v>
      </c>
      <c r="I81" s="12" t="s">
        <v>88</v>
      </c>
      <c r="J81" s="12" t="s">
        <v>94</v>
      </c>
      <c r="K81" s="12" t="s">
        <v>68</v>
      </c>
      <c r="L81" s="12" t="s">
        <v>110</v>
      </c>
      <c r="M81" s="46"/>
    </row>
    <row r="82" spans="1:13" ht="37.5" x14ac:dyDescent="0.35">
      <c r="A82" s="24">
        <v>43965</v>
      </c>
      <c r="B82" s="10" t="s">
        <v>90</v>
      </c>
      <c r="C82" s="11" t="s">
        <v>155</v>
      </c>
      <c r="D82" s="11">
        <v>2020</v>
      </c>
      <c r="E82" s="25" t="s">
        <v>156</v>
      </c>
      <c r="F82" s="23" t="s">
        <v>1130</v>
      </c>
      <c r="G82" s="11" t="s">
        <v>157</v>
      </c>
      <c r="H82" s="11" t="s">
        <v>87</v>
      </c>
      <c r="I82" s="12" t="s">
        <v>88</v>
      </c>
      <c r="J82" s="12" t="s">
        <v>94</v>
      </c>
      <c r="K82" s="12" t="s">
        <v>68</v>
      </c>
      <c r="L82" s="11" t="s">
        <v>158</v>
      </c>
      <c r="M82" s="46"/>
    </row>
    <row r="83" spans="1:13" ht="100" x14ac:dyDescent="0.35">
      <c r="A83" s="24">
        <v>44189</v>
      </c>
      <c r="B83" s="25" t="s">
        <v>90</v>
      </c>
      <c r="C83" s="11" t="s">
        <v>159</v>
      </c>
      <c r="D83" s="11">
        <v>2020</v>
      </c>
      <c r="E83" s="11" t="s">
        <v>92</v>
      </c>
      <c r="F83" s="23" t="s">
        <v>101</v>
      </c>
      <c r="G83" s="11" t="s">
        <v>160</v>
      </c>
      <c r="H83" s="11" t="s">
        <v>87</v>
      </c>
      <c r="I83" s="12" t="s">
        <v>88</v>
      </c>
      <c r="J83" s="12" t="s">
        <v>94</v>
      </c>
      <c r="K83" s="12" t="s">
        <v>68</v>
      </c>
      <c r="L83" s="12" t="s">
        <v>110</v>
      </c>
      <c r="M83" s="46"/>
    </row>
    <row r="84" spans="1:13" ht="50" x14ac:dyDescent="0.35">
      <c r="A84" s="24">
        <v>44167</v>
      </c>
      <c r="B84" s="25" t="s">
        <v>96</v>
      </c>
      <c r="C84" s="11" t="s">
        <v>161</v>
      </c>
      <c r="D84" s="11">
        <v>2020</v>
      </c>
      <c r="E84" s="11" t="s">
        <v>92</v>
      </c>
      <c r="F84" s="23" t="s">
        <v>1125</v>
      </c>
      <c r="G84" s="11" t="s">
        <v>162</v>
      </c>
      <c r="H84" s="11" t="s">
        <v>87</v>
      </c>
      <c r="I84" s="12" t="s">
        <v>88</v>
      </c>
      <c r="J84" s="12" t="s">
        <v>94</v>
      </c>
      <c r="K84" s="12" t="s">
        <v>68</v>
      </c>
      <c r="L84" s="12" t="s">
        <v>110</v>
      </c>
      <c r="M84" s="46"/>
    </row>
    <row r="85" spans="1:13" ht="144" customHeight="1" x14ac:dyDescent="0.35">
      <c r="A85" s="24">
        <v>44162</v>
      </c>
      <c r="B85" s="10" t="s">
        <v>90</v>
      </c>
      <c r="C85" s="11" t="s">
        <v>163</v>
      </c>
      <c r="D85" s="11">
        <v>2020</v>
      </c>
      <c r="E85" s="5" t="s">
        <v>164</v>
      </c>
      <c r="F85" s="23" t="s">
        <v>1130</v>
      </c>
      <c r="G85" s="11" t="s">
        <v>165</v>
      </c>
      <c r="H85" s="11" t="s">
        <v>87</v>
      </c>
      <c r="I85" s="12" t="s">
        <v>88</v>
      </c>
      <c r="J85" s="12" t="s">
        <v>94</v>
      </c>
      <c r="K85" s="12" t="s">
        <v>68</v>
      </c>
      <c r="L85" s="11" t="s">
        <v>166</v>
      </c>
      <c r="M85" s="46"/>
    </row>
    <row r="86" spans="1:13" ht="60.65" customHeight="1" x14ac:dyDescent="0.35">
      <c r="A86" s="24">
        <v>44131</v>
      </c>
      <c r="B86" s="10" t="s">
        <v>90</v>
      </c>
      <c r="C86" s="11" t="s">
        <v>167</v>
      </c>
      <c r="D86" s="11">
        <v>2020</v>
      </c>
      <c r="E86" s="11" t="s">
        <v>168</v>
      </c>
      <c r="F86" s="23" t="s">
        <v>1130</v>
      </c>
      <c r="G86" s="11" t="s">
        <v>1116</v>
      </c>
      <c r="H86" s="11" t="s">
        <v>87</v>
      </c>
      <c r="I86" s="12" t="s">
        <v>88</v>
      </c>
      <c r="J86" s="12" t="s">
        <v>94</v>
      </c>
      <c r="K86" s="12" t="s">
        <v>68</v>
      </c>
      <c r="L86" s="12" t="s">
        <v>1117</v>
      </c>
      <c r="M86" s="46"/>
    </row>
    <row r="87" spans="1:13" ht="37.5" x14ac:dyDescent="0.35">
      <c r="A87" s="24">
        <v>44110</v>
      </c>
      <c r="B87" s="10" t="s">
        <v>90</v>
      </c>
      <c r="C87" s="11" t="s">
        <v>169</v>
      </c>
      <c r="D87" s="11">
        <v>2020</v>
      </c>
      <c r="E87" s="5" t="s">
        <v>118</v>
      </c>
      <c r="F87" s="23" t="s">
        <v>1127</v>
      </c>
      <c r="G87" s="11" t="s">
        <v>170</v>
      </c>
      <c r="H87" s="11" t="s">
        <v>171</v>
      </c>
      <c r="I87" s="12" t="s">
        <v>88</v>
      </c>
      <c r="J87" s="12" t="s">
        <v>94</v>
      </c>
      <c r="K87" s="12" t="s">
        <v>68</v>
      </c>
      <c r="L87" s="12" t="s">
        <v>110</v>
      </c>
      <c r="M87" s="46"/>
    </row>
    <row r="88" spans="1:13" ht="25" x14ac:dyDescent="0.35">
      <c r="A88" s="24">
        <v>44104</v>
      </c>
      <c r="B88" s="10" t="s">
        <v>90</v>
      </c>
      <c r="C88" s="11" t="s">
        <v>172</v>
      </c>
      <c r="D88" s="11">
        <v>2020</v>
      </c>
      <c r="E88" s="11" t="s">
        <v>92</v>
      </c>
      <c r="F88" s="23" t="s">
        <v>1124</v>
      </c>
      <c r="G88" s="11" t="s">
        <v>173</v>
      </c>
      <c r="H88" s="11" t="s">
        <v>87</v>
      </c>
      <c r="I88" s="12" t="s">
        <v>88</v>
      </c>
      <c r="J88" s="12" t="s">
        <v>94</v>
      </c>
      <c r="K88" s="12" t="s">
        <v>68</v>
      </c>
      <c r="L88" s="12" t="s">
        <v>110</v>
      </c>
      <c r="M88" s="46"/>
    </row>
    <row r="89" spans="1:13" ht="25" x14ac:dyDescent="0.35">
      <c r="A89" s="2">
        <v>44083</v>
      </c>
      <c r="B89" s="20" t="s">
        <v>174</v>
      </c>
      <c r="C89" s="11" t="s">
        <v>175</v>
      </c>
      <c r="D89" s="11">
        <v>2020</v>
      </c>
      <c r="E89" s="5" t="s">
        <v>39</v>
      </c>
      <c r="F89" s="23" t="s">
        <v>1127</v>
      </c>
      <c r="G89" s="5" t="s">
        <v>1118</v>
      </c>
      <c r="H89" s="11" t="s">
        <v>1119</v>
      </c>
      <c r="I89" s="12" t="s">
        <v>88</v>
      </c>
      <c r="J89" s="12" t="s">
        <v>94</v>
      </c>
      <c r="K89" s="12" t="s">
        <v>68</v>
      </c>
      <c r="L89" s="12" t="s">
        <v>110</v>
      </c>
      <c r="M89" s="46"/>
    </row>
    <row r="90" spans="1:13" ht="62.5" x14ac:dyDescent="0.35">
      <c r="A90" s="2">
        <v>44076</v>
      </c>
      <c r="B90" s="20" t="s">
        <v>127</v>
      </c>
      <c r="C90" s="11" t="s">
        <v>176</v>
      </c>
      <c r="D90" s="11">
        <v>2020</v>
      </c>
      <c r="E90" s="5" t="s">
        <v>39</v>
      </c>
      <c r="F90" s="23" t="s">
        <v>1134</v>
      </c>
      <c r="G90" s="5" t="s">
        <v>177</v>
      </c>
      <c r="H90" s="11" t="s">
        <v>87</v>
      </c>
      <c r="I90" s="12" t="s">
        <v>88</v>
      </c>
      <c r="J90" s="12" t="s">
        <v>94</v>
      </c>
      <c r="K90" s="12" t="s">
        <v>68</v>
      </c>
      <c r="L90" s="11" t="s">
        <v>178</v>
      </c>
      <c r="M90" s="46"/>
    </row>
    <row r="91" spans="1:13" ht="50" x14ac:dyDescent="0.35">
      <c r="A91" s="24">
        <v>44074</v>
      </c>
      <c r="B91" s="10" t="s">
        <v>90</v>
      </c>
      <c r="C91" s="11" t="s">
        <v>179</v>
      </c>
      <c r="D91" s="11">
        <v>2020</v>
      </c>
      <c r="E91" s="11" t="s">
        <v>180</v>
      </c>
      <c r="F91" s="23" t="s">
        <v>1129</v>
      </c>
      <c r="G91" s="11" t="s">
        <v>1120</v>
      </c>
      <c r="H91" s="11" t="s">
        <v>171</v>
      </c>
      <c r="I91" s="12" t="s">
        <v>88</v>
      </c>
      <c r="J91" s="12" t="s">
        <v>94</v>
      </c>
      <c r="K91" s="12" t="s">
        <v>68</v>
      </c>
      <c r="L91" s="12" t="s">
        <v>110</v>
      </c>
      <c r="M91" s="46"/>
    </row>
    <row r="92" spans="1:13" ht="100" x14ac:dyDescent="0.35">
      <c r="A92" s="2">
        <v>44074</v>
      </c>
      <c r="B92" s="20" t="s">
        <v>106</v>
      </c>
      <c r="C92" s="11" t="s">
        <v>181</v>
      </c>
      <c r="D92" s="11">
        <v>2020</v>
      </c>
      <c r="E92" s="11" t="s">
        <v>1123</v>
      </c>
      <c r="F92" s="23" t="s">
        <v>1125</v>
      </c>
      <c r="G92" s="5" t="s">
        <v>182</v>
      </c>
      <c r="H92" s="11" t="s">
        <v>87</v>
      </c>
      <c r="I92" s="12" t="s">
        <v>88</v>
      </c>
      <c r="J92" s="12" t="s">
        <v>94</v>
      </c>
      <c r="K92" s="12" t="s">
        <v>68</v>
      </c>
      <c r="L92" s="11" t="s">
        <v>183</v>
      </c>
      <c r="M92" s="46"/>
    </row>
    <row r="93" spans="1:13" ht="75" x14ac:dyDescent="0.35">
      <c r="A93" s="2">
        <v>44043</v>
      </c>
      <c r="B93" s="20" t="s">
        <v>106</v>
      </c>
      <c r="C93" s="11" t="s">
        <v>184</v>
      </c>
      <c r="D93" s="11">
        <v>2020</v>
      </c>
      <c r="E93" s="11" t="s">
        <v>92</v>
      </c>
      <c r="F93" s="23" t="s">
        <v>1125</v>
      </c>
      <c r="G93" s="5" t="s">
        <v>185</v>
      </c>
      <c r="H93" s="11" t="s">
        <v>171</v>
      </c>
      <c r="I93" s="12" t="s">
        <v>88</v>
      </c>
      <c r="J93" s="12" t="s">
        <v>94</v>
      </c>
      <c r="K93" s="12" t="s">
        <v>68</v>
      </c>
      <c r="L93" s="11" t="s">
        <v>186</v>
      </c>
      <c r="M93" s="46"/>
    </row>
    <row r="94" spans="1:13" ht="50" x14ac:dyDescent="0.35">
      <c r="A94" s="2">
        <v>44042</v>
      </c>
      <c r="B94" s="20" t="s">
        <v>106</v>
      </c>
      <c r="C94" s="11" t="s">
        <v>187</v>
      </c>
      <c r="D94" s="11">
        <v>2020</v>
      </c>
      <c r="E94" s="5" t="s">
        <v>188</v>
      </c>
      <c r="F94" s="23" t="s">
        <v>1127</v>
      </c>
      <c r="G94" s="5" t="s">
        <v>189</v>
      </c>
      <c r="H94" s="11" t="s">
        <v>87</v>
      </c>
      <c r="I94" s="12" t="s">
        <v>88</v>
      </c>
      <c r="J94" s="12" t="s">
        <v>94</v>
      </c>
      <c r="K94" s="12" t="s">
        <v>68</v>
      </c>
      <c r="L94" s="11" t="s">
        <v>190</v>
      </c>
      <c r="M94" s="46"/>
    </row>
    <row r="95" spans="1:13" ht="37.5" x14ac:dyDescent="0.35">
      <c r="A95" s="2">
        <v>44029</v>
      </c>
      <c r="B95" s="20" t="s">
        <v>106</v>
      </c>
      <c r="C95" s="11" t="s">
        <v>191</v>
      </c>
      <c r="D95" s="11">
        <v>2020</v>
      </c>
      <c r="E95" s="5" t="s">
        <v>149</v>
      </c>
      <c r="F95" s="23" t="s">
        <v>1134</v>
      </c>
      <c r="G95" s="5" t="s">
        <v>192</v>
      </c>
      <c r="H95" s="11" t="s">
        <v>171</v>
      </c>
      <c r="I95" s="12" t="s">
        <v>88</v>
      </c>
      <c r="J95" s="12" t="s">
        <v>94</v>
      </c>
      <c r="K95" s="12" t="s">
        <v>68</v>
      </c>
      <c r="L95" s="11" t="s">
        <v>193</v>
      </c>
      <c r="M95" s="46"/>
    </row>
    <row r="96" spans="1:13" ht="50" x14ac:dyDescent="0.35">
      <c r="A96" s="2">
        <v>44008</v>
      </c>
      <c r="B96" s="20" t="s">
        <v>106</v>
      </c>
      <c r="C96" s="11" t="s">
        <v>194</v>
      </c>
      <c r="D96" s="11">
        <v>2020</v>
      </c>
      <c r="E96" s="11" t="s">
        <v>92</v>
      </c>
      <c r="F96" s="23" t="s">
        <v>1131</v>
      </c>
      <c r="G96" s="5" t="s">
        <v>195</v>
      </c>
      <c r="H96" s="11" t="s">
        <v>87</v>
      </c>
      <c r="I96" s="12" t="s">
        <v>88</v>
      </c>
      <c r="J96" s="12" t="s">
        <v>94</v>
      </c>
      <c r="K96" s="12" t="s">
        <v>68</v>
      </c>
      <c r="L96" s="11" t="s">
        <v>196</v>
      </c>
      <c r="M96" s="46"/>
    </row>
    <row r="97" spans="1:13" ht="50" x14ac:dyDescent="0.35">
      <c r="A97" s="2">
        <v>44008</v>
      </c>
      <c r="B97" s="20" t="s">
        <v>106</v>
      </c>
      <c r="C97" s="11" t="s">
        <v>197</v>
      </c>
      <c r="D97" s="11">
        <v>2020</v>
      </c>
      <c r="E97" s="5" t="s">
        <v>118</v>
      </c>
      <c r="F97" s="23" t="s">
        <v>1127</v>
      </c>
      <c r="G97" s="5" t="s">
        <v>198</v>
      </c>
      <c r="H97" s="11" t="s">
        <v>87</v>
      </c>
      <c r="I97" s="12" t="s">
        <v>88</v>
      </c>
      <c r="J97" s="12" t="s">
        <v>94</v>
      </c>
      <c r="K97" s="12" t="s">
        <v>68</v>
      </c>
      <c r="L97" s="11" t="s">
        <v>199</v>
      </c>
      <c r="M97" s="46"/>
    </row>
    <row r="98" spans="1:13" ht="62.5" x14ac:dyDescent="0.35">
      <c r="A98" s="2">
        <v>43992</v>
      </c>
      <c r="B98" s="20" t="s">
        <v>96</v>
      </c>
      <c r="C98" s="11" t="s">
        <v>200</v>
      </c>
      <c r="D98" s="11">
        <v>2020</v>
      </c>
      <c r="E98" s="5" t="s">
        <v>201</v>
      </c>
      <c r="F98" s="23" t="s">
        <v>1129</v>
      </c>
      <c r="G98" s="5" t="s">
        <v>202</v>
      </c>
      <c r="H98" s="11" t="s">
        <v>87</v>
      </c>
      <c r="I98" s="12" t="s">
        <v>88</v>
      </c>
      <c r="J98" s="12" t="s">
        <v>94</v>
      </c>
      <c r="K98" s="12" t="s">
        <v>68</v>
      </c>
      <c r="L98" s="11" t="s">
        <v>203</v>
      </c>
      <c r="M98" s="46"/>
    </row>
    <row r="99" spans="1:13" ht="27" customHeight="1" x14ac:dyDescent="0.35">
      <c r="A99" s="2">
        <v>43987</v>
      </c>
      <c r="B99" s="20" t="s">
        <v>106</v>
      </c>
      <c r="C99" s="11" t="s">
        <v>204</v>
      </c>
      <c r="D99" s="11">
        <v>2020</v>
      </c>
      <c r="E99" s="5" t="s">
        <v>205</v>
      </c>
      <c r="F99" s="23" t="s">
        <v>1152</v>
      </c>
      <c r="G99" s="5" t="s">
        <v>206</v>
      </c>
      <c r="H99" s="11" t="s">
        <v>87</v>
      </c>
      <c r="I99" s="12" t="s">
        <v>88</v>
      </c>
      <c r="J99" s="12" t="s">
        <v>94</v>
      </c>
      <c r="K99" s="12" t="s">
        <v>68</v>
      </c>
      <c r="L99" s="11" t="s">
        <v>207</v>
      </c>
      <c r="M99" s="46"/>
    </row>
    <row r="100" spans="1:13" ht="75" x14ac:dyDescent="0.35">
      <c r="A100" s="2">
        <v>43973</v>
      </c>
      <c r="B100" s="20" t="s">
        <v>106</v>
      </c>
      <c r="C100" s="11" t="s">
        <v>208</v>
      </c>
      <c r="D100" s="11">
        <v>2020</v>
      </c>
      <c r="E100" s="5" t="s">
        <v>118</v>
      </c>
      <c r="F100" s="23" t="s">
        <v>1127</v>
      </c>
      <c r="G100" s="5" t="s">
        <v>209</v>
      </c>
      <c r="H100" s="11" t="s">
        <v>87</v>
      </c>
      <c r="I100" s="12" t="s">
        <v>88</v>
      </c>
      <c r="J100" s="12" t="s">
        <v>94</v>
      </c>
      <c r="K100" s="12" t="s">
        <v>68</v>
      </c>
      <c r="L100" s="11" t="s">
        <v>199</v>
      </c>
      <c r="M100" s="46"/>
    </row>
    <row r="101" spans="1:13" ht="37.5" x14ac:dyDescent="0.35">
      <c r="A101" s="2">
        <v>43965</v>
      </c>
      <c r="B101" s="20" t="s">
        <v>106</v>
      </c>
      <c r="C101" s="11" t="s">
        <v>210</v>
      </c>
      <c r="D101" s="11">
        <v>2020</v>
      </c>
      <c r="E101" s="5" t="s">
        <v>205</v>
      </c>
      <c r="F101" s="23" t="s">
        <v>1152</v>
      </c>
      <c r="G101" s="5" t="s">
        <v>211</v>
      </c>
      <c r="H101" s="11" t="s">
        <v>87</v>
      </c>
      <c r="I101" s="12" t="s">
        <v>212</v>
      </c>
      <c r="J101" s="12" t="s">
        <v>94</v>
      </c>
      <c r="K101" s="12" t="s">
        <v>68</v>
      </c>
      <c r="L101" s="11" t="s">
        <v>207</v>
      </c>
      <c r="M101" s="46"/>
    </row>
    <row r="102" spans="1:13" ht="75" x14ac:dyDescent="0.35">
      <c r="A102" s="2">
        <v>43956</v>
      </c>
      <c r="B102" s="20" t="s">
        <v>106</v>
      </c>
      <c r="C102" s="11" t="s">
        <v>213</v>
      </c>
      <c r="D102" s="11">
        <v>2020</v>
      </c>
      <c r="E102" s="5" t="s">
        <v>118</v>
      </c>
      <c r="F102" s="23" t="s">
        <v>1127</v>
      </c>
      <c r="G102" s="5" t="s">
        <v>214</v>
      </c>
      <c r="H102" s="11" t="s">
        <v>87</v>
      </c>
      <c r="I102" s="12" t="s">
        <v>212</v>
      </c>
      <c r="J102" s="12" t="s">
        <v>94</v>
      </c>
      <c r="K102" s="12" t="s">
        <v>68</v>
      </c>
      <c r="L102" s="11" t="s">
        <v>199</v>
      </c>
      <c r="M102" s="46"/>
    </row>
    <row r="103" spans="1:13" ht="75" x14ac:dyDescent="0.35">
      <c r="A103" s="2">
        <v>43948</v>
      </c>
      <c r="B103" s="20" t="s">
        <v>106</v>
      </c>
      <c r="C103" s="11" t="s">
        <v>215</v>
      </c>
      <c r="D103" s="11">
        <v>2020</v>
      </c>
      <c r="E103" s="11" t="s">
        <v>1123</v>
      </c>
      <c r="F103" s="23" t="s">
        <v>1125</v>
      </c>
      <c r="G103" s="5" t="s">
        <v>216</v>
      </c>
      <c r="H103" s="11" t="s">
        <v>87</v>
      </c>
      <c r="I103" s="12" t="s">
        <v>88</v>
      </c>
      <c r="J103" s="12" t="s">
        <v>94</v>
      </c>
      <c r="K103" s="12" t="s">
        <v>68</v>
      </c>
      <c r="L103" s="11" t="s">
        <v>217</v>
      </c>
      <c r="M103" s="46"/>
    </row>
    <row r="104" spans="1:13" ht="50" x14ac:dyDescent="0.35">
      <c r="A104" s="2">
        <v>43937</v>
      </c>
      <c r="B104" s="20" t="s">
        <v>106</v>
      </c>
      <c r="C104" s="11" t="s">
        <v>218</v>
      </c>
      <c r="D104" s="11">
        <v>2020</v>
      </c>
      <c r="E104" s="5" t="s">
        <v>118</v>
      </c>
      <c r="F104" s="23" t="s">
        <v>1127</v>
      </c>
      <c r="G104" s="5" t="s">
        <v>219</v>
      </c>
      <c r="H104" s="11" t="s">
        <v>87</v>
      </c>
      <c r="I104" s="12" t="s">
        <v>88</v>
      </c>
      <c r="J104" s="12" t="s">
        <v>94</v>
      </c>
      <c r="K104" s="12" t="s">
        <v>68</v>
      </c>
      <c r="L104" s="11" t="s">
        <v>190</v>
      </c>
      <c r="M104" s="46"/>
    </row>
    <row r="105" spans="1:13" ht="62.5" x14ac:dyDescent="0.35">
      <c r="A105" s="2">
        <v>43934</v>
      </c>
      <c r="B105" s="20" t="s">
        <v>106</v>
      </c>
      <c r="C105" s="11" t="s">
        <v>220</v>
      </c>
      <c r="D105" s="11">
        <v>2020</v>
      </c>
      <c r="E105" s="11" t="s">
        <v>1123</v>
      </c>
      <c r="F105" s="23" t="s">
        <v>1127</v>
      </c>
      <c r="G105" s="5" t="s">
        <v>221</v>
      </c>
      <c r="H105" s="11" t="s">
        <v>87</v>
      </c>
      <c r="I105" s="12" t="s">
        <v>88</v>
      </c>
      <c r="J105" s="12" t="s">
        <v>94</v>
      </c>
      <c r="K105" s="12" t="s">
        <v>68</v>
      </c>
      <c r="L105" s="11" t="s">
        <v>222</v>
      </c>
      <c r="M105" s="46"/>
    </row>
    <row r="106" spans="1:13" ht="54" customHeight="1" x14ac:dyDescent="0.35">
      <c r="A106" s="2">
        <v>43895</v>
      </c>
      <c r="B106" s="20" t="s">
        <v>106</v>
      </c>
      <c r="C106" s="11" t="s">
        <v>223</v>
      </c>
      <c r="D106" s="11">
        <v>2020</v>
      </c>
      <c r="E106" s="11" t="s">
        <v>92</v>
      </c>
      <c r="F106" s="23" t="s">
        <v>1130</v>
      </c>
      <c r="G106" s="5" t="s">
        <v>224</v>
      </c>
      <c r="H106" s="11" t="s">
        <v>87</v>
      </c>
      <c r="I106" s="12" t="s">
        <v>88</v>
      </c>
      <c r="J106" s="12" t="s">
        <v>94</v>
      </c>
      <c r="K106" s="12" t="s">
        <v>68</v>
      </c>
      <c r="L106" s="12" t="s">
        <v>110</v>
      </c>
      <c r="M106" s="46"/>
    </row>
    <row r="107" spans="1:13" ht="62.5" x14ac:dyDescent="0.35">
      <c r="A107" s="2">
        <v>43895</v>
      </c>
      <c r="B107" s="20" t="s">
        <v>106</v>
      </c>
      <c r="C107" s="11" t="s">
        <v>225</v>
      </c>
      <c r="D107" s="11">
        <v>2020</v>
      </c>
      <c r="E107" s="5" t="s">
        <v>118</v>
      </c>
      <c r="F107" s="23" t="s">
        <v>1127</v>
      </c>
      <c r="G107" s="5" t="s">
        <v>226</v>
      </c>
      <c r="H107" s="11" t="s">
        <v>87</v>
      </c>
      <c r="I107" s="12" t="s">
        <v>212</v>
      </c>
      <c r="J107" s="12" t="s">
        <v>94</v>
      </c>
      <c r="K107" s="12" t="s">
        <v>68</v>
      </c>
      <c r="L107" s="11" t="s">
        <v>190</v>
      </c>
      <c r="M107" s="46"/>
    </row>
    <row r="108" spans="1:13" ht="75" x14ac:dyDescent="0.35">
      <c r="A108" s="2">
        <v>43874</v>
      </c>
      <c r="B108" s="20" t="s">
        <v>106</v>
      </c>
      <c r="C108" s="11" t="s">
        <v>227</v>
      </c>
      <c r="D108" s="11">
        <v>2020</v>
      </c>
      <c r="E108" s="5" t="s">
        <v>118</v>
      </c>
      <c r="F108" s="23" t="s">
        <v>1127</v>
      </c>
      <c r="G108" s="5" t="s">
        <v>228</v>
      </c>
      <c r="H108" s="11" t="s">
        <v>87</v>
      </c>
      <c r="I108" s="12" t="s">
        <v>88</v>
      </c>
      <c r="J108" s="12" t="s">
        <v>94</v>
      </c>
      <c r="K108" s="12" t="s">
        <v>68</v>
      </c>
      <c r="L108" s="11" t="s">
        <v>229</v>
      </c>
      <c r="M108" s="46"/>
    </row>
    <row r="109" spans="1:13" ht="60.65" customHeight="1" x14ac:dyDescent="0.35">
      <c r="A109" s="2">
        <v>43825</v>
      </c>
      <c r="B109" s="20" t="s">
        <v>106</v>
      </c>
      <c r="C109" s="11" t="s">
        <v>230</v>
      </c>
      <c r="D109" s="11">
        <v>2019</v>
      </c>
      <c r="E109" s="11" t="s">
        <v>92</v>
      </c>
      <c r="F109" s="23" t="s">
        <v>101</v>
      </c>
      <c r="G109" s="5" t="s">
        <v>231</v>
      </c>
      <c r="H109" s="11" t="s">
        <v>87</v>
      </c>
      <c r="I109" s="12" t="s">
        <v>88</v>
      </c>
      <c r="J109" s="12" t="s">
        <v>94</v>
      </c>
      <c r="K109" s="12" t="s">
        <v>68</v>
      </c>
      <c r="L109" s="11" t="s">
        <v>1112</v>
      </c>
      <c r="M109" s="46"/>
    </row>
    <row r="110" spans="1:13" ht="50" x14ac:dyDescent="0.35">
      <c r="A110" s="2">
        <v>43818</v>
      </c>
      <c r="B110" s="20" t="s">
        <v>106</v>
      </c>
      <c r="C110" s="11" t="s">
        <v>233</v>
      </c>
      <c r="D110" s="11">
        <v>2019</v>
      </c>
      <c r="E110" s="11" t="s">
        <v>92</v>
      </c>
      <c r="F110" s="23" t="s">
        <v>1125</v>
      </c>
      <c r="G110" s="5" t="s">
        <v>234</v>
      </c>
      <c r="H110" s="11" t="s">
        <v>87</v>
      </c>
      <c r="I110" s="12" t="s">
        <v>212</v>
      </c>
      <c r="J110" s="12" t="s">
        <v>94</v>
      </c>
      <c r="K110" s="12" t="s">
        <v>68</v>
      </c>
      <c r="L110" s="11" t="s">
        <v>95</v>
      </c>
      <c r="M110" s="46"/>
    </row>
    <row r="111" spans="1:13" ht="50" x14ac:dyDescent="0.35">
      <c r="A111" s="2">
        <v>43804</v>
      </c>
      <c r="B111" s="20" t="s">
        <v>106</v>
      </c>
      <c r="C111" s="11" t="s">
        <v>235</v>
      </c>
      <c r="D111" s="11">
        <v>2019</v>
      </c>
      <c r="E111" s="11" t="s">
        <v>92</v>
      </c>
      <c r="F111" s="23" t="s">
        <v>1130</v>
      </c>
      <c r="G111" s="5" t="s">
        <v>1085</v>
      </c>
      <c r="H111" s="11" t="s">
        <v>87</v>
      </c>
      <c r="I111" s="12" t="s">
        <v>212</v>
      </c>
      <c r="J111" s="12" t="s">
        <v>94</v>
      </c>
      <c r="K111" s="12" t="s">
        <v>68</v>
      </c>
      <c r="L111" s="11" t="s">
        <v>95</v>
      </c>
      <c r="M111" s="46"/>
    </row>
    <row r="112" spans="1:13" ht="37.5" x14ac:dyDescent="0.35">
      <c r="A112" s="13">
        <v>43703</v>
      </c>
      <c r="B112" s="43" t="s">
        <v>96</v>
      </c>
      <c r="C112" s="11">
        <v>1532</v>
      </c>
      <c r="D112" s="11">
        <v>2019</v>
      </c>
      <c r="E112" s="11" t="s">
        <v>92</v>
      </c>
      <c r="F112" s="23" t="s">
        <v>1130</v>
      </c>
      <c r="G112" s="5" t="s">
        <v>1084</v>
      </c>
      <c r="H112" s="11" t="s">
        <v>87</v>
      </c>
      <c r="I112" s="12" t="s">
        <v>88</v>
      </c>
      <c r="J112" s="12" t="s">
        <v>94</v>
      </c>
      <c r="K112" s="12" t="s">
        <v>68</v>
      </c>
      <c r="L112" s="11" t="s">
        <v>1087</v>
      </c>
      <c r="M112" s="46"/>
    </row>
    <row r="113" spans="1:13" ht="50" x14ac:dyDescent="0.35">
      <c r="A113" s="2">
        <v>43691</v>
      </c>
      <c r="B113" s="20" t="s">
        <v>106</v>
      </c>
      <c r="C113" s="11" t="s">
        <v>236</v>
      </c>
      <c r="D113" s="11">
        <v>2019</v>
      </c>
      <c r="E113" s="11" t="s">
        <v>1123</v>
      </c>
      <c r="F113" s="23" t="s">
        <v>1125</v>
      </c>
      <c r="G113" s="5" t="s">
        <v>1086</v>
      </c>
      <c r="H113" s="11" t="s">
        <v>171</v>
      </c>
      <c r="I113" s="12" t="s">
        <v>88</v>
      </c>
      <c r="J113" s="12" t="s">
        <v>94</v>
      </c>
      <c r="K113" s="12" t="s">
        <v>68</v>
      </c>
      <c r="L113" s="11" t="s">
        <v>95</v>
      </c>
      <c r="M113" s="46"/>
    </row>
    <row r="114" spans="1:13" ht="38.4" customHeight="1" x14ac:dyDescent="0.35">
      <c r="A114" s="2">
        <v>43587</v>
      </c>
      <c r="B114" s="20" t="s">
        <v>237</v>
      </c>
      <c r="C114" s="11" t="s">
        <v>238</v>
      </c>
      <c r="D114" s="11">
        <v>2019</v>
      </c>
      <c r="E114" s="5" t="s">
        <v>85</v>
      </c>
      <c r="F114" s="23" t="s">
        <v>1125</v>
      </c>
      <c r="G114" s="5" t="s">
        <v>239</v>
      </c>
      <c r="H114" s="11" t="s">
        <v>87</v>
      </c>
      <c r="I114" s="12" t="s">
        <v>212</v>
      </c>
      <c r="J114" s="12" t="s">
        <v>94</v>
      </c>
      <c r="K114" s="12" t="s">
        <v>68</v>
      </c>
      <c r="L114" s="12" t="s">
        <v>110</v>
      </c>
      <c r="M114" s="46"/>
    </row>
    <row r="115" spans="1:13" ht="37.5" x14ac:dyDescent="0.35">
      <c r="A115" s="3">
        <v>43502</v>
      </c>
      <c r="B115" s="26" t="s">
        <v>127</v>
      </c>
      <c r="C115" s="11" t="s">
        <v>240</v>
      </c>
      <c r="D115" s="11">
        <v>2019</v>
      </c>
      <c r="E115" s="8" t="s">
        <v>241</v>
      </c>
      <c r="F115" s="23" t="s">
        <v>1127</v>
      </c>
      <c r="G115" s="5" t="s">
        <v>242</v>
      </c>
      <c r="H115" s="11" t="s">
        <v>87</v>
      </c>
      <c r="I115" s="12" t="s">
        <v>88</v>
      </c>
      <c r="J115" s="12" t="s">
        <v>94</v>
      </c>
      <c r="K115" s="12" t="s">
        <v>68</v>
      </c>
      <c r="L115" s="11" t="s">
        <v>158</v>
      </c>
      <c r="M115" s="46"/>
    </row>
    <row r="116" spans="1:13" ht="62.5" x14ac:dyDescent="0.35">
      <c r="A116" s="2">
        <v>43481</v>
      </c>
      <c r="B116" s="20" t="s">
        <v>90</v>
      </c>
      <c r="C116" s="11" t="s">
        <v>243</v>
      </c>
      <c r="D116" s="11">
        <v>2019</v>
      </c>
      <c r="E116" s="11" t="s">
        <v>92</v>
      </c>
      <c r="F116" s="23" t="s">
        <v>1125</v>
      </c>
      <c r="G116" s="5" t="s">
        <v>244</v>
      </c>
      <c r="H116" s="11" t="s">
        <v>87</v>
      </c>
      <c r="I116" s="12" t="s">
        <v>212</v>
      </c>
      <c r="J116" s="12" t="s">
        <v>94</v>
      </c>
      <c r="K116" s="12" t="s">
        <v>68</v>
      </c>
      <c r="L116" s="11" t="s">
        <v>245</v>
      </c>
      <c r="M116" s="46"/>
    </row>
    <row r="117" spans="1:13" ht="62.5" x14ac:dyDescent="0.35">
      <c r="A117" s="3">
        <v>43481</v>
      </c>
      <c r="B117" s="20" t="s">
        <v>90</v>
      </c>
      <c r="C117" s="11" t="s">
        <v>246</v>
      </c>
      <c r="D117" s="11">
        <v>2019</v>
      </c>
      <c r="E117" s="11" t="s">
        <v>92</v>
      </c>
      <c r="F117" s="23" t="s">
        <v>101</v>
      </c>
      <c r="G117" s="5" t="s">
        <v>247</v>
      </c>
      <c r="H117" s="11" t="s">
        <v>87</v>
      </c>
      <c r="I117" s="12" t="s">
        <v>88</v>
      </c>
      <c r="J117" s="12" t="s">
        <v>94</v>
      </c>
      <c r="K117" s="12" t="s">
        <v>68</v>
      </c>
      <c r="L117" s="11" t="s">
        <v>158</v>
      </c>
      <c r="M117" s="46"/>
    </row>
    <row r="118" spans="1:13" ht="25" x14ac:dyDescent="0.35">
      <c r="A118" s="2">
        <v>43460</v>
      </c>
      <c r="B118" s="20" t="s">
        <v>90</v>
      </c>
      <c r="C118" s="11" t="s">
        <v>248</v>
      </c>
      <c r="D118" s="11">
        <v>2018</v>
      </c>
      <c r="E118" s="11" t="s">
        <v>92</v>
      </c>
      <c r="F118" s="23" t="s">
        <v>1124</v>
      </c>
      <c r="G118" s="5" t="s">
        <v>249</v>
      </c>
      <c r="H118" s="11" t="s">
        <v>87</v>
      </c>
      <c r="I118" s="12" t="s">
        <v>88</v>
      </c>
      <c r="J118" s="12" t="s">
        <v>94</v>
      </c>
      <c r="K118" s="12" t="s">
        <v>68</v>
      </c>
      <c r="L118" s="12" t="s">
        <v>110</v>
      </c>
      <c r="M118" s="46"/>
    </row>
    <row r="119" spans="1:13" ht="75" x14ac:dyDescent="0.35">
      <c r="A119" s="3">
        <v>43406</v>
      </c>
      <c r="B119" s="20" t="s">
        <v>90</v>
      </c>
      <c r="C119" s="11" t="s">
        <v>250</v>
      </c>
      <c r="D119" s="11">
        <v>2018</v>
      </c>
      <c r="E119" s="11" t="s">
        <v>1123</v>
      </c>
      <c r="F119" s="23" t="s">
        <v>1130</v>
      </c>
      <c r="G119" s="8" t="s">
        <v>251</v>
      </c>
      <c r="H119" s="11" t="s">
        <v>87</v>
      </c>
      <c r="I119" s="12" t="s">
        <v>88</v>
      </c>
      <c r="J119" s="12" t="s">
        <v>94</v>
      </c>
      <c r="K119" s="12" t="s">
        <v>68</v>
      </c>
      <c r="L119" s="11" t="s">
        <v>252</v>
      </c>
      <c r="M119" s="46"/>
    </row>
    <row r="120" spans="1:13" ht="50" x14ac:dyDescent="0.35">
      <c r="A120" s="2">
        <v>43404</v>
      </c>
      <c r="B120" s="20" t="s">
        <v>90</v>
      </c>
      <c r="C120" s="11" t="s">
        <v>253</v>
      </c>
      <c r="D120" s="11">
        <v>2018</v>
      </c>
      <c r="E120" s="11" t="s">
        <v>254</v>
      </c>
      <c r="F120" s="23" t="s">
        <v>1130</v>
      </c>
      <c r="G120" s="11" t="s">
        <v>255</v>
      </c>
      <c r="H120" s="11" t="s">
        <v>87</v>
      </c>
      <c r="I120" s="12" t="s">
        <v>88</v>
      </c>
      <c r="J120" s="12" t="s">
        <v>94</v>
      </c>
      <c r="K120" s="12" t="s">
        <v>68</v>
      </c>
      <c r="L120" s="11" t="s">
        <v>207</v>
      </c>
      <c r="M120" s="46"/>
    </row>
    <row r="121" spans="1:13" ht="25" x14ac:dyDescent="0.35">
      <c r="A121" s="3">
        <v>43399</v>
      </c>
      <c r="B121" s="20" t="s">
        <v>90</v>
      </c>
      <c r="C121" s="11" t="s">
        <v>256</v>
      </c>
      <c r="D121" s="11">
        <v>2018</v>
      </c>
      <c r="E121" s="11" t="s">
        <v>92</v>
      </c>
      <c r="F121" s="23" t="s">
        <v>1127</v>
      </c>
      <c r="G121" s="7" t="s">
        <v>257</v>
      </c>
      <c r="H121" s="11" t="s">
        <v>87</v>
      </c>
      <c r="I121" s="12" t="s">
        <v>88</v>
      </c>
      <c r="J121" s="12" t="s">
        <v>94</v>
      </c>
      <c r="K121" s="12" t="s">
        <v>68</v>
      </c>
      <c r="L121" s="12" t="s">
        <v>110</v>
      </c>
      <c r="M121" s="46"/>
    </row>
    <row r="122" spans="1:13" ht="25" x14ac:dyDescent="0.35">
      <c r="A122" s="3">
        <v>43348</v>
      </c>
      <c r="B122" s="20" t="s">
        <v>90</v>
      </c>
      <c r="C122" s="11" t="s">
        <v>258</v>
      </c>
      <c r="D122" s="11">
        <v>2018</v>
      </c>
      <c r="E122" s="11" t="s">
        <v>104</v>
      </c>
      <c r="F122" s="23" t="s">
        <v>1128</v>
      </c>
      <c r="G122" s="8" t="s">
        <v>259</v>
      </c>
      <c r="H122" s="11" t="s">
        <v>87</v>
      </c>
      <c r="I122" s="12" t="s">
        <v>88</v>
      </c>
      <c r="J122" s="12" t="s">
        <v>94</v>
      </c>
      <c r="K122" s="12" t="s">
        <v>68</v>
      </c>
      <c r="L122" s="12" t="s">
        <v>110</v>
      </c>
      <c r="M122" s="46"/>
    </row>
    <row r="123" spans="1:13" ht="50" x14ac:dyDescent="0.35">
      <c r="A123" s="3">
        <v>43318</v>
      </c>
      <c r="B123" s="26" t="s">
        <v>96</v>
      </c>
      <c r="C123" s="11" t="s">
        <v>260</v>
      </c>
      <c r="D123" s="11">
        <v>2018</v>
      </c>
      <c r="E123" s="8" t="s">
        <v>136</v>
      </c>
      <c r="F123" s="23" t="s">
        <v>1126</v>
      </c>
      <c r="G123" s="32" t="s">
        <v>261</v>
      </c>
      <c r="H123" s="11" t="s">
        <v>262</v>
      </c>
      <c r="I123" s="12" t="s">
        <v>88</v>
      </c>
      <c r="J123" s="12" t="s">
        <v>94</v>
      </c>
      <c r="K123" s="12" t="s">
        <v>68</v>
      </c>
      <c r="L123" s="11" t="s">
        <v>1275</v>
      </c>
      <c r="M123" s="46"/>
    </row>
    <row r="124" spans="1:13" ht="37.5" x14ac:dyDescent="0.35">
      <c r="A124" s="3">
        <v>43315</v>
      </c>
      <c r="B124" s="26" t="s">
        <v>90</v>
      </c>
      <c r="C124" s="11" t="s">
        <v>263</v>
      </c>
      <c r="D124" s="11">
        <v>2018</v>
      </c>
      <c r="E124" s="11" t="s">
        <v>92</v>
      </c>
      <c r="F124" s="23" t="s">
        <v>1131</v>
      </c>
      <c r="G124" s="32" t="s">
        <v>264</v>
      </c>
      <c r="H124" s="11" t="s">
        <v>87</v>
      </c>
      <c r="I124" s="12" t="s">
        <v>88</v>
      </c>
      <c r="J124" s="12" t="s">
        <v>94</v>
      </c>
      <c r="K124" s="12" t="s">
        <v>68</v>
      </c>
      <c r="L124" s="11" t="s">
        <v>265</v>
      </c>
      <c r="M124" s="46"/>
    </row>
    <row r="125" spans="1:13" ht="50" x14ac:dyDescent="0.35">
      <c r="A125" s="3">
        <v>43315</v>
      </c>
      <c r="B125" s="26" t="s">
        <v>90</v>
      </c>
      <c r="C125" s="11" t="s">
        <v>266</v>
      </c>
      <c r="D125" s="11">
        <v>2018</v>
      </c>
      <c r="E125" s="11" t="s">
        <v>92</v>
      </c>
      <c r="F125" s="23" t="s">
        <v>1130</v>
      </c>
      <c r="G125" s="32" t="s">
        <v>267</v>
      </c>
      <c r="H125" s="11" t="s">
        <v>87</v>
      </c>
      <c r="I125" s="12" t="s">
        <v>88</v>
      </c>
      <c r="J125" s="12" t="s">
        <v>94</v>
      </c>
      <c r="K125" s="12" t="s">
        <v>68</v>
      </c>
      <c r="L125" s="11" t="s">
        <v>268</v>
      </c>
      <c r="M125" s="46"/>
    </row>
    <row r="126" spans="1:13" ht="90.65" customHeight="1" x14ac:dyDescent="0.35">
      <c r="A126" s="3">
        <v>43314</v>
      </c>
      <c r="B126" s="26" t="s">
        <v>127</v>
      </c>
      <c r="C126" s="11" t="s">
        <v>269</v>
      </c>
      <c r="D126" s="11">
        <v>2018</v>
      </c>
      <c r="E126" s="11" t="s">
        <v>92</v>
      </c>
      <c r="F126" s="23" t="s">
        <v>1130</v>
      </c>
      <c r="G126" s="8" t="s">
        <v>270</v>
      </c>
      <c r="H126" s="11" t="s">
        <v>87</v>
      </c>
      <c r="I126" s="12" t="s">
        <v>88</v>
      </c>
      <c r="J126" s="12" t="s">
        <v>94</v>
      </c>
      <c r="K126" s="12" t="s">
        <v>68</v>
      </c>
      <c r="L126" s="11" t="s">
        <v>207</v>
      </c>
      <c r="M126" s="46"/>
    </row>
    <row r="127" spans="1:13" ht="25" x14ac:dyDescent="0.35">
      <c r="A127" s="3">
        <v>43314</v>
      </c>
      <c r="B127" s="26" t="s">
        <v>90</v>
      </c>
      <c r="C127" s="11" t="s">
        <v>271</v>
      </c>
      <c r="D127" s="11">
        <v>2018</v>
      </c>
      <c r="E127" s="11" t="s">
        <v>92</v>
      </c>
      <c r="F127" s="23" t="s">
        <v>1130</v>
      </c>
      <c r="G127" s="32" t="s">
        <v>272</v>
      </c>
      <c r="H127" s="11" t="s">
        <v>87</v>
      </c>
      <c r="I127" s="12" t="s">
        <v>88</v>
      </c>
      <c r="J127" s="12" t="s">
        <v>94</v>
      </c>
      <c r="K127" s="12" t="s">
        <v>68</v>
      </c>
      <c r="L127" s="11" t="s">
        <v>158</v>
      </c>
      <c r="M127" s="46"/>
    </row>
    <row r="128" spans="1:13" ht="50" x14ac:dyDescent="0.35">
      <c r="A128" s="2">
        <v>43314</v>
      </c>
      <c r="B128" s="20" t="s">
        <v>90</v>
      </c>
      <c r="C128" s="11" t="s">
        <v>273</v>
      </c>
      <c r="D128" s="11">
        <v>2018</v>
      </c>
      <c r="E128" s="11" t="s">
        <v>104</v>
      </c>
      <c r="F128" s="23" t="s">
        <v>1124</v>
      </c>
      <c r="G128" s="11" t="s">
        <v>274</v>
      </c>
      <c r="H128" s="11" t="s">
        <v>87</v>
      </c>
      <c r="I128" s="12" t="s">
        <v>212</v>
      </c>
      <c r="J128" s="12" t="s">
        <v>94</v>
      </c>
      <c r="K128" s="12" t="s">
        <v>68</v>
      </c>
      <c r="L128" s="11" t="s">
        <v>1248</v>
      </c>
      <c r="M128" s="46"/>
    </row>
    <row r="129" spans="1:13" ht="50" x14ac:dyDescent="0.35">
      <c r="A129" s="3">
        <v>43313</v>
      </c>
      <c r="B129" s="26" t="s">
        <v>90</v>
      </c>
      <c r="C129" s="11" t="s">
        <v>275</v>
      </c>
      <c r="D129" s="11">
        <v>2018</v>
      </c>
      <c r="E129" s="11" t="s">
        <v>92</v>
      </c>
      <c r="F129" s="23" t="s">
        <v>1124</v>
      </c>
      <c r="G129" s="11" t="s">
        <v>276</v>
      </c>
      <c r="H129" s="11" t="s">
        <v>87</v>
      </c>
      <c r="I129" s="12" t="s">
        <v>212</v>
      </c>
      <c r="J129" s="12" t="s">
        <v>94</v>
      </c>
      <c r="K129" s="12" t="s">
        <v>68</v>
      </c>
      <c r="L129" s="11" t="s">
        <v>1248</v>
      </c>
      <c r="M129" s="46"/>
    </row>
    <row r="130" spans="1:13" ht="71.400000000000006" customHeight="1" x14ac:dyDescent="0.35">
      <c r="A130" s="3">
        <v>43312</v>
      </c>
      <c r="B130" s="26" t="s">
        <v>90</v>
      </c>
      <c r="C130" s="11" t="s">
        <v>277</v>
      </c>
      <c r="D130" s="11">
        <v>2018</v>
      </c>
      <c r="E130" s="11" t="s">
        <v>92</v>
      </c>
      <c r="F130" s="23" t="s">
        <v>1130</v>
      </c>
      <c r="G130" s="32" t="s">
        <v>278</v>
      </c>
      <c r="H130" s="11" t="s">
        <v>87</v>
      </c>
      <c r="I130" s="12" t="s">
        <v>538</v>
      </c>
      <c r="J130" s="12" t="s">
        <v>1219</v>
      </c>
      <c r="K130" s="12" t="s">
        <v>68</v>
      </c>
      <c r="L130" s="11" t="s">
        <v>207</v>
      </c>
      <c r="M130" s="46"/>
    </row>
    <row r="131" spans="1:13" ht="50" x14ac:dyDescent="0.35">
      <c r="A131" s="2">
        <v>43308</v>
      </c>
      <c r="B131" s="20" t="s">
        <v>237</v>
      </c>
      <c r="C131" s="11" t="s">
        <v>279</v>
      </c>
      <c r="D131" s="11">
        <v>2018</v>
      </c>
      <c r="E131" s="5" t="s">
        <v>85</v>
      </c>
      <c r="F131" s="23" t="s">
        <v>1124</v>
      </c>
      <c r="G131" s="33" t="s">
        <v>280</v>
      </c>
      <c r="H131" s="11" t="s">
        <v>281</v>
      </c>
      <c r="I131" s="12" t="s">
        <v>88</v>
      </c>
      <c r="J131" s="12" t="s">
        <v>94</v>
      </c>
      <c r="K131" s="12" t="s">
        <v>68</v>
      </c>
      <c r="L131" s="11" t="s">
        <v>1248</v>
      </c>
      <c r="M131" s="46"/>
    </row>
    <row r="132" spans="1:13" ht="37.5" x14ac:dyDescent="0.35">
      <c r="A132" s="3">
        <v>43307</v>
      </c>
      <c r="B132" s="26" t="s">
        <v>90</v>
      </c>
      <c r="C132" s="11" t="s">
        <v>282</v>
      </c>
      <c r="D132" s="11">
        <v>2018</v>
      </c>
      <c r="E132" s="11" t="s">
        <v>92</v>
      </c>
      <c r="F132" s="23" t="s">
        <v>101</v>
      </c>
      <c r="G132" s="32" t="s">
        <v>283</v>
      </c>
      <c r="H132" s="11" t="s">
        <v>284</v>
      </c>
      <c r="I132" s="12" t="s">
        <v>212</v>
      </c>
      <c r="J132" s="12" t="s">
        <v>94</v>
      </c>
      <c r="K132" s="12" t="s">
        <v>68</v>
      </c>
      <c r="L132" s="11" t="s">
        <v>232</v>
      </c>
      <c r="M132" s="46"/>
    </row>
    <row r="133" spans="1:13" ht="50" x14ac:dyDescent="0.35">
      <c r="A133" s="3">
        <v>43306</v>
      </c>
      <c r="B133" s="26" t="s">
        <v>90</v>
      </c>
      <c r="C133" s="11" t="s">
        <v>285</v>
      </c>
      <c r="D133" s="11">
        <v>2018</v>
      </c>
      <c r="E133" s="11" t="s">
        <v>92</v>
      </c>
      <c r="F133" s="23" t="s">
        <v>1125</v>
      </c>
      <c r="G133" s="8" t="s">
        <v>286</v>
      </c>
      <c r="H133" s="11" t="s">
        <v>87</v>
      </c>
      <c r="I133" s="12" t="s">
        <v>212</v>
      </c>
      <c r="J133" s="12" t="s">
        <v>94</v>
      </c>
      <c r="K133" s="12" t="s">
        <v>68</v>
      </c>
      <c r="L133" s="11" t="s">
        <v>158</v>
      </c>
      <c r="M133" s="46"/>
    </row>
    <row r="134" spans="1:13" ht="74.150000000000006" customHeight="1" x14ac:dyDescent="0.35">
      <c r="A134" s="3">
        <v>43294</v>
      </c>
      <c r="B134" s="26" t="s">
        <v>96</v>
      </c>
      <c r="C134" s="11" t="s">
        <v>287</v>
      </c>
      <c r="D134" s="11">
        <v>2018</v>
      </c>
      <c r="E134" s="11" t="s">
        <v>92</v>
      </c>
      <c r="F134" s="23" t="s">
        <v>1127</v>
      </c>
      <c r="G134" s="8" t="s">
        <v>288</v>
      </c>
      <c r="H134" s="11" t="s">
        <v>87</v>
      </c>
      <c r="I134" s="12" t="s">
        <v>88</v>
      </c>
      <c r="J134" s="12" t="s">
        <v>94</v>
      </c>
      <c r="K134" s="12" t="s">
        <v>68</v>
      </c>
      <c r="L134" s="11" t="s">
        <v>289</v>
      </c>
      <c r="M134" s="46"/>
    </row>
    <row r="135" spans="1:13" ht="56.15" customHeight="1" x14ac:dyDescent="0.35">
      <c r="A135" s="3">
        <v>43294</v>
      </c>
      <c r="B135" s="43" t="s">
        <v>90</v>
      </c>
      <c r="C135" s="11" t="s">
        <v>290</v>
      </c>
      <c r="D135" s="11" t="s">
        <v>291</v>
      </c>
      <c r="E135" s="11" t="s">
        <v>92</v>
      </c>
      <c r="F135" s="23" t="s">
        <v>1129</v>
      </c>
      <c r="G135" s="11" t="s">
        <v>292</v>
      </c>
      <c r="H135" s="11" t="s">
        <v>87</v>
      </c>
      <c r="I135" s="12" t="s">
        <v>88</v>
      </c>
      <c r="J135" s="12" t="s">
        <v>94</v>
      </c>
      <c r="K135" s="12" t="s">
        <v>68</v>
      </c>
      <c r="L135" s="11" t="s">
        <v>203</v>
      </c>
      <c r="M135" s="46"/>
    </row>
    <row r="136" spans="1:13" ht="75" x14ac:dyDescent="0.35">
      <c r="A136" s="3">
        <v>43291</v>
      </c>
      <c r="B136" s="26" t="s">
        <v>293</v>
      </c>
      <c r="C136" s="11" t="s">
        <v>294</v>
      </c>
      <c r="D136" s="11">
        <v>2018</v>
      </c>
      <c r="E136" s="11" t="s">
        <v>146</v>
      </c>
      <c r="F136" s="23" t="s">
        <v>1130</v>
      </c>
      <c r="G136" s="11" t="s">
        <v>295</v>
      </c>
      <c r="H136" s="11" t="s">
        <v>87</v>
      </c>
      <c r="I136" s="12" t="s">
        <v>88</v>
      </c>
      <c r="J136" s="12" t="s">
        <v>94</v>
      </c>
      <c r="K136" s="12" t="s">
        <v>68</v>
      </c>
      <c r="L136" s="11" t="s">
        <v>296</v>
      </c>
      <c r="M136" s="46"/>
    </row>
    <row r="137" spans="1:13" ht="37.5" x14ac:dyDescent="0.35">
      <c r="A137" s="2">
        <v>43291</v>
      </c>
      <c r="B137" s="20" t="s">
        <v>90</v>
      </c>
      <c r="C137" s="11" t="s">
        <v>100</v>
      </c>
      <c r="D137" s="11">
        <v>2018</v>
      </c>
      <c r="E137" s="11" t="s">
        <v>92</v>
      </c>
      <c r="F137" s="23" t="s">
        <v>1134</v>
      </c>
      <c r="G137" s="11" t="s">
        <v>297</v>
      </c>
      <c r="H137" s="11" t="s">
        <v>87</v>
      </c>
      <c r="I137" s="12" t="s">
        <v>88</v>
      </c>
      <c r="J137" s="12" t="s">
        <v>94</v>
      </c>
      <c r="K137" s="12" t="s">
        <v>68</v>
      </c>
      <c r="L137" s="11" t="s">
        <v>298</v>
      </c>
      <c r="M137" s="46"/>
    </row>
    <row r="138" spans="1:13" ht="62.5" x14ac:dyDescent="0.35">
      <c r="A138" s="3">
        <v>43280</v>
      </c>
      <c r="B138" s="20" t="s">
        <v>90</v>
      </c>
      <c r="C138" s="11" t="s">
        <v>299</v>
      </c>
      <c r="D138" s="11">
        <v>2018</v>
      </c>
      <c r="E138" s="11" t="s">
        <v>92</v>
      </c>
      <c r="F138" s="23" t="s">
        <v>1131</v>
      </c>
      <c r="G138" s="8" t="s">
        <v>300</v>
      </c>
      <c r="H138" s="11" t="s">
        <v>87</v>
      </c>
      <c r="I138" s="12" t="s">
        <v>88</v>
      </c>
      <c r="J138" s="12" t="s">
        <v>94</v>
      </c>
      <c r="K138" s="12" t="s">
        <v>68</v>
      </c>
      <c r="L138" s="11" t="s">
        <v>301</v>
      </c>
      <c r="M138" s="46"/>
    </row>
    <row r="139" spans="1:13" ht="50" x14ac:dyDescent="0.35">
      <c r="A139" s="2">
        <v>43279</v>
      </c>
      <c r="B139" s="20" t="s">
        <v>96</v>
      </c>
      <c r="C139" s="11" t="s">
        <v>302</v>
      </c>
      <c r="D139" s="11">
        <v>2018</v>
      </c>
      <c r="E139" s="11" t="s">
        <v>92</v>
      </c>
      <c r="F139" s="23" t="s">
        <v>1134</v>
      </c>
      <c r="G139" s="11" t="s">
        <v>303</v>
      </c>
      <c r="H139" s="11" t="s">
        <v>87</v>
      </c>
      <c r="I139" s="12" t="s">
        <v>88</v>
      </c>
      <c r="J139" s="12" t="s">
        <v>94</v>
      </c>
      <c r="K139" s="12" t="s">
        <v>68</v>
      </c>
      <c r="L139" s="11" t="s">
        <v>298</v>
      </c>
      <c r="M139" s="46"/>
    </row>
    <row r="140" spans="1:13" ht="142.4" customHeight="1" x14ac:dyDescent="0.35">
      <c r="A140" s="2">
        <v>43265</v>
      </c>
      <c r="B140" s="20" t="s">
        <v>96</v>
      </c>
      <c r="C140" s="11" t="s">
        <v>304</v>
      </c>
      <c r="D140" s="11">
        <v>2018</v>
      </c>
      <c r="E140" s="11" t="s">
        <v>92</v>
      </c>
      <c r="F140" s="23" t="s">
        <v>1130</v>
      </c>
      <c r="G140" s="11" t="s">
        <v>305</v>
      </c>
      <c r="H140" s="11" t="s">
        <v>306</v>
      </c>
      <c r="I140" s="12" t="s">
        <v>88</v>
      </c>
      <c r="J140" s="12" t="s">
        <v>94</v>
      </c>
      <c r="K140" s="12" t="s">
        <v>68</v>
      </c>
      <c r="L140" s="11" t="s">
        <v>307</v>
      </c>
      <c r="M140" s="46"/>
    </row>
    <row r="141" spans="1:13" ht="37.5" x14ac:dyDescent="0.35">
      <c r="A141" s="3">
        <v>43264</v>
      </c>
      <c r="B141" s="26" t="s">
        <v>90</v>
      </c>
      <c r="C141" s="11" t="s">
        <v>308</v>
      </c>
      <c r="D141" s="11">
        <v>2018</v>
      </c>
      <c r="E141" s="11" t="s">
        <v>92</v>
      </c>
      <c r="F141" s="23" t="s">
        <v>1125</v>
      </c>
      <c r="G141" s="8" t="s">
        <v>309</v>
      </c>
      <c r="H141" s="11" t="s">
        <v>87</v>
      </c>
      <c r="I141" s="12" t="s">
        <v>88</v>
      </c>
      <c r="J141" s="12" t="s">
        <v>94</v>
      </c>
      <c r="K141" s="12" t="s">
        <v>68</v>
      </c>
      <c r="L141" s="11" t="s">
        <v>289</v>
      </c>
      <c r="M141" s="46"/>
    </row>
    <row r="142" spans="1:13" ht="62.5" x14ac:dyDescent="0.35">
      <c r="A142" s="2">
        <v>43251</v>
      </c>
      <c r="B142" s="26" t="s">
        <v>90</v>
      </c>
      <c r="C142" s="11" t="s">
        <v>310</v>
      </c>
      <c r="D142" s="11">
        <v>2018</v>
      </c>
      <c r="E142" s="11" t="s">
        <v>92</v>
      </c>
      <c r="F142" s="23" t="s">
        <v>1134</v>
      </c>
      <c r="G142" s="11" t="s">
        <v>311</v>
      </c>
      <c r="H142" s="11" t="s">
        <v>87</v>
      </c>
      <c r="I142" s="12" t="s">
        <v>88</v>
      </c>
      <c r="J142" s="12" t="s">
        <v>94</v>
      </c>
      <c r="K142" s="12" t="s">
        <v>68</v>
      </c>
      <c r="L142" s="11" t="s">
        <v>289</v>
      </c>
      <c r="M142" s="46"/>
    </row>
    <row r="143" spans="1:13" ht="37.5" x14ac:dyDescent="0.35">
      <c r="A143" s="2">
        <v>43251</v>
      </c>
      <c r="B143" s="26" t="s">
        <v>90</v>
      </c>
      <c r="C143" s="11" t="s">
        <v>312</v>
      </c>
      <c r="D143" s="11">
        <v>2018</v>
      </c>
      <c r="E143" s="11" t="s">
        <v>92</v>
      </c>
      <c r="F143" s="23" t="s">
        <v>1134</v>
      </c>
      <c r="G143" s="11" t="s">
        <v>313</v>
      </c>
      <c r="H143" s="11" t="s">
        <v>87</v>
      </c>
      <c r="I143" s="12" t="s">
        <v>88</v>
      </c>
      <c r="J143" s="12" t="s">
        <v>94</v>
      </c>
      <c r="K143" s="12" t="s">
        <v>68</v>
      </c>
      <c r="L143" s="11" t="s">
        <v>289</v>
      </c>
      <c r="M143" s="46"/>
    </row>
    <row r="144" spans="1:13" ht="37.5" x14ac:dyDescent="0.35">
      <c r="A144" s="2">
        <v>43229</v>
      </c>
      <c r="B144" s="26" t="s">
        <v>90</v>
      </c>
      <c r="C144" s="11" t="s">
        <v>314</v>
      </c>
      <c r="D144" s="11">
        <v>2018</v>
      </c>
      <c r="E144" s="11" t="s">
        <v>92</v>
      </c>
      <c r="F144" s="23" t="s">
        <v>1134</v>
      </c>
      <c r="G144" s="11" t="s">
        <v>315</v>
      </c>
      <c r="H144" s="11" t="s">
        <v>87</v>
      </c>
      <c r="I144" s="12" t="s">
        <v>88</v>
      </c>
      <c r="J144" s="12" t="s">
        <v>94</v>
      </c>
      <c r="K144" s="12" t="s">
        <v>68</v>
      </c>
      <c r="L144" s="11" t="s">
        <v>289</v>
      </c>
      <c r="M144" s="46"/>
    </row>
    <row r="145" spans="1:13" ht="61.4" customHeight="1" x14ac:dyDescent="0.35">
      <c r="A145" s="2">
        <v>43210</v>
      </c>
      <c r="B145" s="20" t="s">
        <v>96</v>
      </c>
      <c r="C145" s="11" t="s">
        <v>316</v>
      </c>
      <c r="D145" s="11">
        <v>2018</v>
      </c>
      <c r="E145" s="11" t="s">
        <v>39</v>
      </c>
      <c r="F145" s="23" t="s">
        <v>1125</v>
      </c>
      <c r="G145" s="11" t="s">
        <v>317</v>
      </c>
      <c r="H145" s="11" t="s">
        <v>87</v>
      </c>
      <c r="I145" s="12" t="s">
        <v>88</v>
      </c>
      <c r="J145" s="12" t="s">
        <v>94</v>
      </c>
      <c r="K145" s="12" t="s">
        <v>68</v>
      </c>
      <c r="L145" s="12" t="s">
        <v>110</v>
      </c>
      <c r="M145" s="46"/>
    </row>
    <row r="146" spans="1:13" ht="45" customHeight="1" x14ac:dyDescent="0.35">
      <c r="A146" s="2">
        <v>43200</v>
      </c>
      <c r="B146" s="20" t="s">
        <v>90</v>
      </c>
      <c r="C146" s="11" t="s">
        <v>318</v>
      </c>
      <c r="D146" s="11">
        <v>2018</v>
      </c>
      <c r="E146" s="11" t="s">
        <v>92</v>
      </c>
      <c r="F146" s="23" t="s">
        <v>1134</v>
      </c>
      <c r="G146" s="11" t="s">
        <v>319</v>
      </c>
      <c r="H146" s="11" t="s">
        <v>87</v>
      </c>
      <c r="I146" s="12" t="s">
        <v>88</v>
      </c>
      <c r="J146" s="12" t="s">
        <v>94</v>
      </c>
      <c r="K146" s="12" t="s">
        <v>68</v>
      </c>
      <c r="L146" s="11" t="s">
        <v>158</v>
      </c>
      <c r="M146" s="46"/>
    </row>
    <row r="147" spans="1:13" ht="64.400000000000006" customHeight="1" x14ac:dyDescent="0.35">
      <c r="A147" s="3">
        <v>43187</v>
      </c>
      <c r="B147" s="20" t="s">
        <v>90</v>
      </c>
      <c r="C147" s="11" t="s">
        <v>320</v>
      </c>
      <c r="D147" s="11">
        <v>2018</v>
      </c>
      <c r="E147" s="3" t="s">
        <v>321</v>
      </c>
      <c r="F147" s="23" t="s">
        <v>1126</v>
      </c>
      <c r="G147" s="8" t="s">
        <v>322</v>
      </c>
      <c r="H147" s="11" t="s">
        <v>87</v>
      </c>
      <c r="I147" s="12" t="s">
        <v>88</v>
      </c>
      <c r="J147" s="12" t="s">
        <v>94</v>
      </c>
      <c r="K147" s="12" t="s">
        <v>68</v>
      </c>
      <c r="L147" s="11" t="s">
        <v>1156</v>
      </c>
      <c r="M147" s="46"/>
    </row>
    <row r="148" spans="1:13" ht="75" x14ac:dyDescent="0.35">
      <c r="A148" s="2">
        <v>43174</v>
      </c>
      <c r="B148" s="20" t="s">
        <v>293</v>
      </c>
      <c r="C148" s="11" t="s">
        <v>323</v>
      </c>
      <c r="D148" s="11">
        <v>2018</v>
      </c>
      <c r="E148" s="11" t="s">
        <v>146</v>
      </c>
      <c r="F148" s="23" t="s">
        <v>1125</v>
      </c>
      <c r="G148" s="8" t="s">
        <v>324</v>
      </c>
      <c r="H148" s="11" t="s">
        <v>87</v>
      </c>
      <c r="I148" s="12" t="s">
        <v>88</v>
      </c>
      <c r="J148" s="12" t="s">
        <v>94</v>
      </c>
      <c r="K148" s="12" t="s">
        <v>68</v>
      </c>
      <c r="L148" s="11" t="s">
        <v>325</v>
      </c>
      <c r="M148" s="46"/>
    </row>
    <row r="149" spans="1:13" ht="46.4" customHeight="1" x14ac:dyDescent="0.35">
      <c r="A149" s="3">
        <v>43166</v>
      </c>
      <c r="B149" s="26" t="s">
        <v>106</v>
      </c>
      <c r="C149" s="11" t="s">
        <v>326</v>
      </c>
      <c r="D149" s="11">
        <v>2018</v>
      </c>
      <c r="E149" s="11" t="s">
        <v>92</v>
      </c>
      <c r="F149" s="53" t="s">
        <v>1130</v>
      </c>
      <c r="G149" s="8" t="s">
        <v>327</v>
      </c>
      <c r="H149" s="11" t="s">
        <v>87</v>
      </c>
      <c r="I149" s="12" t="s">
        <v>538</v>
      </c>
      <c r="J149" s="12" t="s">
        <v>1219</v>
      </c>
      <c r="K149" s="12" t="s">
        <v>68</v>
      </c>
      <c r="L149" s="11" t="s">
        <v>328</v>
      </c>
      <c r="M149" s="46"/>
    </row>
    <row r="150" spans="1:13" ht="67.400000000000006" customHeight="1" x14ac:dyDescent="0.35">
      <c r="A150" s="3">
        <v>43146</v>
      </c>
      <c r="B150" s="26" t="s">
        <v>127</v>
      </c>
      <c r="C150" s="11" t="s">
        <v>329</v>
      </c>
      <c r="D150" s="11">
        <v>2018</v>
      </c>
      <c r="E150" s="11" t="s">
        <v>92</v>
      </c>
      <c r="F150" s="23" t="s">
        <v>101</v>
      </c>
      <c r="G150" s="8" t="s">
        <v>330</v>
      </c>
      <c r="H150" s="11" t="s">
        <v>87</v>
      </c>
      <c r="I150" s="12" t="s">
        <v>88</v>
      </c>
      <c r="J150" s="12" t="s">
        <v>94</v>
      </c>
      <c r="K150" s="12" t="s">
        <v>68</v>
      </c>
      <c r="L150" s="11" t="s">
        <v>232</v>
      </c>
      <c r="M150" s="46"/>
    </row>
    <row r="151" spans="1:13" ht="37.5" x14ac:dyDescent="0.35">
      <c r="A151" s="2">
        <v>43118</v>
      </c>
      <c r="B151" s="20" t="s">
        <v>106</v>
      </c>
      <c r="C151" s="11" t="s">
        <v>331</v>
      </c>
      <c r="D151" s="11">
        <v>2018</v>
      </c>
      <c r="E151" s="11" t="s">
        <v>92</v>
      </c>
      <c r="F151" s="23" t="s">
        <v>1128</v>
      </c>
      <c r="G151" s="11" t="s">
        <v>332</v>
      </c>
      <c r="H151" s="11" t="s">
        <v>87</v>
      </c>
      <c r="I151" s="12" t="s">
        <v>88</v>
      </c>
      <c r="J151" s="12" t="s">
        <v>94</v>
      </c>
      <c r="K151" s="12" t="s">
        <v>68</v>
      </c>
      <c r="L151" s="11" t="s">
        <v>328</v>
      </c>
      <c r="M151" s="46"/>
    </row>
    <row r="152" spans="1:13" ht="62.5" x14ac:dyDescent="0.35">
      <c r="A152" s="3">
        <v>43116</v>
      </c>
      <c r="B152" s="26" t="s">
        <v>127</v>
      </c>
      <c r="C152" s="11" t="s">
        <v>333</v>
      </c>
      <c r="D152" s="11">
        <v>2018</v>
      </c>
      <c r="E152" s="11" t="s">
        <v>92</v>
      </c>
      <c r="F152" s="23" t="s">
        <v>1134</v>
      </c>
      <c r="G152" s="8" t="s">
        <v>334</v>
      </c>
      <c r="H152" s="11" t="s">
        <v>335</v>
      </c>
      <c r="I152" s="12" t="s">
        <v>88</v>
      </c>
      <c r="J152" s="12" t="s">
        <v>94</v>
      </c>
      <c r="K152" s="12" t="s">
        <v>68</v>
      </c>
      <c r="L152" s="11" t="s">
        <v>328</v>
      </c>
      <c r="M152" s="46"/>
    </row>
    <row r="153" spans="1:13" ht="25" x14ac:dyDescent="0.35">
      <c r="A153" s="13">
        <v>43099</v>
      </c>
      <c r="B153" s="43" t="s">
        <v>336</v>
      </c>
      <c r="C153" s="11"/>
      <c r="D153" s="11" t="s">
        <v>337</v>
      </c>
      <c r="E153" s="11" t="s">
        <v>104</v>
      </c>
      <c r="F153" s="23" t="s">
        <v>1128</v>
      </c>
      <c r="G153" s="11" t="s">
        <v>338</v>
      </c>
      <c r="H153" s="11" t="s">
        <v>87</v>
      </c>
      <c r="I153" s="12" t="s">
        <v>88</v>
      </c>
      <c r="J153" s="12" t="s">
        <v>94</v>
      </c>
      <c r="K153" s="12" t="s">
        <v>68</v>
      </c>
      <c r="L153" s="11" t="s">
        <v>140</v>
      </c>
      <c r="M153" s="46"/>
    </row>
    <row r="154" spans="1:13" ht="50" x14ac:dyDescent="0.35">
      <c r="A154" s="24">
        <v>42817</v>
      </c>
      <c r="B154" s="20" t="s">
        <v>106</v>
      </c>
      <c r="C154" s="11" t="s">
        <v>339</v>
      </c>
      <c r="D154" s="11">
        <v>2017</v>
      </c>
      <c r="E154" s="25" t="s">
        <v>149</v>
      </c>
      <c r="F154" s="23" t="s">
        <v>1130</v>
      </c>
      <c r="G154" s="11" t="s">
        <v>340</v>
      </c>
      <c r="H154" s="11" t="s">
        <v>171</v>
      </c>
      <c r="I154" s="12" t="s">
        <v>88</v>
      </c>
      <c r="J154" s="12" t="s">
        <v>94</v>
      </c>
      <c r="K154" s="12" t="s">
        <v>68</v>
      </c>
      <c r="L154" s="11" t="s">
        <v>158</v>
      </c>
      <c r="M154" s="46"/>
    </row>
    <row r="155" spans="1:13" ht="50" x14ac:dyDescent="0.35">
      <c r="A155" s="3">
        <v>43089</v>
      </c>
      <c r="B155" s="26" t="s">
        <v>127</v>
      </c>
      <c r="C155" s="11" t="s">
        <v>341</v>
      </c>
      <c r="D155" s="11">
        <v>2017</v>
      </c>
      <c r="E155" s="8" t="s">
        <v>39</v>
      </c>
      <c r="F155" s="23" t="s">
        <v>1131</v>
      </c>
      <c r="G155" s="8" t="s">
        <v>342</v>
      </c>
      <c r="H155" s="11" t="s">
        <v>343</v>
      </c>
      <c r="I155" s="12" t="s">
        <v>88</v>
      </c>
      <c r="J155" s="12" t="s">
        <v>94</v>
      </c>
      <c r="K155" s="12" t="s">
        <v>68</v>
      </c>
      <c r="L155" s="11" t="s">
        <v>344</v>
      </c>
      <c r="M155" s="46"/>
    </row>
    <row r="156" spans="1:13" ht="37.5" x14ac:dyDescent="0.35">
      <c r="A156" s="2">
        <v>43003</v>
      </c>
      <c r="B156" s="26" t="s">
        <v>127</v>
      </c>
      <c r="C156" s="11" t="s">
        <v>345</v>
      </c>
      <c r="D156" s="11">
        <v>2017</v>
      </c>
      <c r="E156" s="5" t="s">
        <v>201</v>
      </c>
      <c r="F156" s="23" t="s">
        <v>1125</v>
      </c>
      <c r="G156" s="11" t="s">
        <v>346</v>
      </c>
      <c r="H156" s="11" t="s">
        <v>87</v>
      </c>
      <c r="I156" s="12" t="s">
        <v>88</v>
      </c>
      <c r="J156" s="12" t="s">
        <v>94</v>
      </c>
      <c r="K156" s="12" t="s">
        <v>68</v>
      </c>
      <c r="L156" s="11" t="s">
        <v>307</v>
      </c>
      <c r="M156" s="46"/>
    </row>
    <row r="157" spans="1:13" ht="50" x14ac:dyDescent="0.35">
      <c r="A157" s="19">
        <v>42962</v>
      </c>
      <c r="B157" s="20" t="s">
        <v>106</v>
      </c>
      <c r="C157" s="11" t="s">
        <v>347</v>
      </c>
      <c r="D157" s="11">
        <v>2017</v>
      </c>
      <c r="E157" s="11" t="s">
        <v>92</v>
      </c>
      <c r="F157" s="23" t="s">
        <v>1125</v>
      </c>
      <c r="G157" s="34" t="s">
        <v>348</v>
      </c>
      <c r="H157" s="11" t="s">
        <v>87</v>
      </c>
      <c r="I157" s="12" t="s">
        <v>88</v>
      </c>
      <c r="J157" s="12" t="s">
        <v>94</v>
      </c>
      <c r="K157" s="12" t="s">
        <v>68</v>
      </c>
      <c r="L157" s="11" t="s">
        <v>199</v>
      </c>
      <c r="M157" s="46"/>
    </row>
    <row r="158" spans="1:13" ht="25" x14ac:dyDescent="0.35">
      <c r="A158" s="2">
        <v>42949</v>
      </c>
      <c r="B158" s="20" t="s">
        <v>106</v>
      </c>
      <c r="C158" s="11" t="s">
        <v>349</v>
      </c>
      <c r="D158" s="11">
        <v>2017</v>
      </c>
      <c r="E158" s="11" t="s">
        <v>92</v>
      </c>
      <c r="F158" s="23" t="s">
        <v>1134</v>
      </c>
      <c r="G158" s="11" t="s">
        <v>350</v>
      </c>
      <c r="H158" s="11" t="s">
        <v>87</v>
      </c>
      <c r="I158" s="12" t="s">
        <v>88</v>
      </c>
      <c r="J158" s="12" t="s">
        <v>94</v>
      </c>
      <c r="K158" s="12" t="s">
        <v>68</v>
      </c>
      <c r="L158" s="11" t="s">
        <v>307</v>
      </c>
      <c r="M158" s="46"/>
    </row>
    <row r="159" spans="1:13" ht="62.5" x14ac:dyDescent="0.35">
      <c r="A159" s="2">
        <v>42942</v>
      </c>
      <c r="B159" s="20" t="s">
        <v>106</v>
      </c>
      <c r="C159" s="11" t="s">
        <v>351</v>
      </c>
      <c r="D159" s="11">
        <v>2017</v>
      </c>
      <c r="E159" s="11" t="s">
        <v>92</v>
      </c>
      <c r="F159" s="23" t="s">
        <v>1128</v>
      </c>
      <c r="G159" s="11" t="s">
        <v>352</v>
      </c>
      <c r="H159" s="11" t="s">
        <v>87</v>
      </c>
      <c r="I159" s="12" t="s">
        <v>88</v>
      </c>
      <c r="J159" s="12" t="s">
        <v>94</v>
      </c>
      <c r="K159" s="12" t="s">
        <v>68</v>
      </c>
      <c r="L159" s="11" t="s">
        <v>158</v>
      </c>
      <c r="M159" s="46"/>
    </row>
    <row r="160" spans="1:13" ht="50" x14ac:dyDescent="0.35">
      <c r="A160" s="19">
        <v>42930</v>
      </c>
      <c r="B160" s="7" t="s">
        <v>237</v>
      </c>
      <c r="C160" s="11" t="s">
        <v>353</v>
      </c>
      <c r="D160" s="11">
        <v>2017</v>
      </c>
      <c r="E160" s="5" t="s">
        <v>85</v>
      </c>
      <c r="F160" s="23" t="s">
        <v>1124</v>
      </c>
      <c r="G160" s="11" t="s">
        <v>354</v>
      </c>
      <c r="H160" s="11" t="s">
        <v>87</v>
      </c>
      <c r="I160" s="12" t="s">
        <v>88</v>
      </c>
      <c r="J160" s="12" t="s">
        <v>94</v>
      </c>
      <c r="K160" s="12" t="s">
        <v>68</v>
      </c>
      <c r="L160" s="11" t="s">
        <v>1248</v>
      </c>
      <c r="M160" s="46"/>
    </row>
    <row r="161" spans="1:13" ht="62.5" x14ac:dyDescent="0.35">
      <c r="A161" s="1">
        <v>42923</v>
      </c>
      <c r="B161" s="7" t="s">
        <v>127</v>
      </c>
      <c r="C161" s="11" t="s">
        <v>355</v>
      </c>
      <c r="D161" s="11">
        <v>2017</v>
      </c>
      <c r="E161" s="11" t="s">
        <v>92</v>
      </c>
      <c r="F161" s="23" t="s">
        <v>1134</v>
      </c>
      <c r="G161" s="11" t="s">
        <v>356</v>
      </c>
      <c r="H161" s="11" t="s">
        <v>87</v>
      </c>
      <c r="I161" s="12" t="s">
        <v>88</v>
      </c>
      <c r="J161" s="12" t="s">
        <v>94</v>
      </c>
      <c r="K161" s="12" t="s">
        <v>68</v>
      </c>
      <c r="L161" s="11" t="s">
        <v>207</v>
      </c>
      <c r="M161" s="46"/>
    </row>
    <row r="162" spans="1:13" ht="25" x14ac:dyDescent="0.35">
      <c r="A162" s="27">
        <v>42922</v>
      </c>
      <c r="B162" s="7" t="s">
        <v>90</v>
      </c>
      <c r="C162" s="11" t="s">
        <v>357</v>
      </c>
      <c r="D162" s="11">
        <v>2017</v>
      </c>
      <c r="E162" s="11" t="s">
        <v>92</v>
      </c>
      <c r="F162" s="23" t="s">
        <v>101</v>
      </c>
      <c r="G162" s="34" t="s">
        <v>358</v>
      </c>
      <c r="H162" s="11" t="s">
        <v>87</v>
      </c>
      <c r="I162" s="12" t="s">
        <v>88</v>
      </c>
      <c r="J162" s="12" t="s">
        <v>94</v>
      </c>
      <c r="K162" s="12" t="s">
        <v>68</v>
      </c>
      <c r="L162" s="11" t="s">
        <v>232</v>
      </c>
      <c r="M162" s="46"/>
    </row>
    <row r="163" spans="1:13" ht="25" x14ac:dyDescent="0.35">
      <c r="A163" s="27">
        <v>42915</v>
      </c>
      <c r="B163" s="7" t="s">
        <v>127</v>
      </c>
      <c r="C163" s="11" t="s">
        <v>359</v>
      </c>
      <c r="D163" s="11">
        <v>2017</v>
      </c>
      <c r="E163" s="11" t="s">
        <v>92</v>
      </c>
      <c r="F163" s="23" t="s">
        <v>1125</v>
      </c>
      <c r="G163" s="34" t="s">
        <v>360</v>
      </c>
      <c r="H163" s="11" t="s">
        <v>87</v>
      </c>
      <c r="I163" s="12" t="s">
        <v>88</v>
      </c>
      <c r="J163" s="12" t="s">
        <v>94</v>
      </c>
      <c r="K163" s="12" t="s">
        <v>68</v>
      </c>
      <c r="L163" s="11" t="s">
        <v>207</v>
      </c>
      <c r="M163" s="46"/>
    </row>
    <row r="164" spans="1:13" ht="37.5" x14ac:dyDescent="0.35">
      <c r="A164" s="19">
        <v>42891</v>
      </c>
      <c r="B164" s="7" t="s">
        <v>106</v>
      </c>
      <c r="C164" s="11" t="s">
        <v>361</v>
      </c>
      <c r="D164" s="11">
        <v>2017</v>
      </c>
      <c r="E164" s="11" t="s">
        <v>92</v>
      </c>
      <c r="F164" s="23" t="s">
        <v>1130</v>
      </c>
      <c r="G164" s="20" t="s">
        <v>362</v>
      </c>
      <c r="H164" s="11" t="s">
        <v>87</v>
      </c>
      <c r="I164" s="12" t="s">
        <v>88</v>
      </c>
      <c r="J164" s="12" t="s">
        <v>94</v>
      </c>
      <c r="K164" s="12" t="s">
        <v>68</v>
      </c>
      <c r="L164" s="11" t="s">
        <v>199</v>
      </c>
      <c r="M164" s="46"/>
    </row>
    <row r="165" spans="1:13" ht="100" x14ac:dyDescent="0.35">
      <c r="A165" s="4">
        <v>42887</v>
      </c>
      <c r="B165" s="7" t="s">
        <v>127</v>
      </c>
      <c r="C165" s="11" t="s">
        <v>363</v>
      </c>
      <c r="D165" s="11">
        <v>2017</v>
      </c>
      <c r="E165" s="7" t="s">
        <v>39</v>
      </c>
      <c r="F165" s="23" t="s">
        <v>1124</v>
      </c>
      <c r="G165" s="35" t="s">
        <v>364</v>
      </c>
      <c r="H165" s="11" t="s">
        <v>87</v>
      </c>
      <c r="I165" s="12" t="s">
        <v>88</v>
      </c>
      <c r="J165" s="12" t="s">
        <v>94</v>
      </c>
      <c r="K165" s="12" t="s">
        <v>68</v>
      </c>
      <c r="L165" s="11" t="s">
        <v>207</v>
      </c>
      <c r="M165" s="46"/>
    </row>
    <row r="166" spans="1:13" ht="25" x14ac:dyDescent="0.35">
      <c r="A166" s="4">
        <v>42880</v>
      </c>
      <c r="B166" s="7" t="s">
        <v>127</v>
      </c>
      <c r="C166" s="11" t="s">
        <v>365</v>
      </c>
      <c r="D166" s="11">
        <v>2017</v>
      </c>
      <c r="E166" s="7" t="s">
        <v>39</v>
      </c>
      <c r="F166" s="23" t="s">
        <v>1130</v>
      </c>
      <c r="G166" s="35" t="s">
        <v>366</v>
      </c>
      <c r="H166" s="11" t="s">
        <v>87</v>
      </c>
      <c r="I166" s="12" t="s">
        <v>88</v>
      </c>
      <c r="J166" s="12" t="s">
        <v>94</v>
      </c>
      <c r="K166" s="12" t="s">
        <v>68</v>
      </c>
      <c r="L166" s="11" t="s">
        <v>207</v>
      </c>
      <c r="M166" s="46"/>
    </row>
    <row r="167" spans="1:13" ht="50" x14ac:dyDescent="0.35">
      <c r="A167" s="4">
        <v>42794</v>
      </c>
      <c r="B167" s="7" t="s">
        <v>90</v>
      </c>
      <c r="C167" s="11" t="s">
        <v>367</v>
      </c>
      <c r="D167" s="11">
        <v>2017</v>
      </c>
      <c r="E167" s="11" t="s">
        <v>92</v>
      </c>
      <c r="F167" s="23" t="s">
        <v>101</v>
      </c>
      <c r="G167" s="9" t="s">
        <v>368</v>
      </c>
      <c r="H167" s="11" t="s">
        <v>87</v>
      </c>
      <c r="I167" s="12" t="s">
        <v>88</v>
      </c>
      <c r="J167" s="12" t="s">
        <v>94</v>
      </c>
      <c r="K167" s="12" t="s">
        <v>68</v>
      </c>
      <c r="L167" s="11" t="s">
        <v>1163</v>
      </c>
      <c r="M167" s="46"/>
    </row>
    <row r="168" spans="1:13" ht="62.5" x14ac:dyDescent="0.35">
      <c r="A168" s="3">
        <v>42759</v>
      </c>
      <c r="B168" s="7" t="s">
        <v>106</v>
      </c>
      <c r="C168" s="11" t="s">
        <v>369</v>
      </c>
      <c r="D168" s="11">
        <v>2017</v>
      </c>
      <c r="E168" s="11" t="s">
        <v>92</v>
      </c>
      <c r="F168" s="23" t="s">
        <v>1130</v>
      </c>
      <c r="G168" s="8" t="s">
        <v>370</v>
      </c>
      <c r="H168" s="11" t="s">
        <v>87</v>
      </c>
      <c r="I168" s="12" t="s">
        <v>88</v>
      </c>
      <c r="J168" s="12" t="s">
        <v>94</v>
      </c>
      <c r="K168" s="12" t="s">
        <v>68</v>
      </c>
      <c r="L168" s="11" t="s">
        <v>158</v>
      </c>
      <c r="M168" s="46"/>
    </row>
    <row r="169" spans="1:13" ht="75" x14ac:dyDescent="0.35">
      <c r="A169" s="28">
        <v>42755</v>
      </c>
      <c r="B169" s="7" t="s">
        <v>127</v>
      </c>
      <c r="C169" s="11" t="s">
        <v>331</v>
      </c>
      <c r="D169" s="11">
        <v>2017</v>
      </c>
      <c r="E169" s="11" t="s">
        <v>92</v>
      </c>
      <c r="F169" s="23" t="s">
        <v>1134</v>
      </c>
      <c r="G169" s="26" t="s">
        <v>371</v>
      </c>
      <c r="H169" s="11" t="s">
        <v>87</v>
      </c>
      <c r="I169" s="12" t="s">
        <v>88</v>
      </c>
      <c r="J169" s="12" t="s">
        <v>94</v>
      </c>
      <c r="K169" s="12" t="s">
        <v>68</v>
      </c>
      <c r="L169" s="11" t="s">
        <v>372</v>
      </c>
      <c r="M169" s="46"/>
    </row>
    <row r="170" spans="1:13" ht="35.15" customHeight="1" x14ac:dyDescent="0.35">
      <c r="A170" s="19">
        <v>42736</v>
      </c>
      <c r="B170" s="20" t="s">
        <v>336</v>
      </c>
      <c r="C170" s="11"/>
      <c r="D170" s="11">
        <v>2017</v>
      </c>
      <c r="E170" s="11" t="s">
        <v>92</v>
      </c>
      <c r="F170" s="23" t="s">
        <v>1124</v>
      </c>
      <c r="G170" s="34" t="s">
        <v>373</v>
      </c>
      <c r="H170" s="11" t="s">
        <v>87</v>
      </c>
      <c r="I170" s="12" t="s">
        <v>88</v>
      </c>
      <c r="J170" s="12" t="s">
        <v>94</v>
      </c>
      <c r="K170" s="12" t="s">
        <v>68</v>
      </c>
      <c r="L170" s="11" t="s">
        <v>1250</v>
      </c>
      <c r="M170" s="46"/>
    </row>
    <row r="171" spans="1:13" ht="37.5" x14ac:dyDescent="0.35">
      <c r="A171" s="28">
        <v>42735</v>
      </c>
      <c r="B171" s="5" t="s">
        <v>106</v>
      </c>
      <c r="C171" s="11" t="s">
        <v>374</v>
      </c>
      <c r="D171" s="11">
        <v>2016</v>
      </c>
      <c r="E171" s="9" t="s">
        <v>104</v>
      </c>
      <c r="F171" s="23" t="s">
        <v>1128</v>
      </c>
      <c r="G171" s="8" t="s">
        <v>375</v>
      </c>
      <c r="H171" s="8" t="s">
        <v>87</v>
      </c>
      <c r="I171" s="12" t="s">
        <v>88</v>
      </c>
      <c r="J171" s="12" t="s">
        <v>94</v>
      </c>
      <c r="K171" s="12" t="s">
        <v>68</v>
      </c>
      <c r="L171" s="11" t="s">
        <v>140</v>
      </c>
      <c r="M171" s="46"/>
    </row>
    <row r="172" spans="1:13" ht="62.5" x14ac:dyDescent="0.35">
      <c r="A172" s="28">
        <v>42732</v>
      </c>
      <c r="B172" s="5" t="s">
        <v>106</v>
      </c>
      <c r="C172" s="11" t="s">
        <v>376</v>
      </c>
      <c r="D172" s="11">
        <v>2016</v>
      </c>
      <c r="E172" s="7" t="s">
        <v>377</v>
      </c>
      <c r="F172" s="23" t="s">
        <v>1126</v>
      </c>
      <c r="G172" s="26" t="s">
        <v>378</v>
      </c>
      <c r="H172" s="11" t="s">
        <v>87</v>
      </c>
      <c r="I172" s="12" t="s">
        <v>88</v>
      </c>
      <c r="J172" s="12" t="s">
        <v>94</v>
      </c>
      <c r="K172" s="12" t="s">
        <v>68</v>
      </c>
      <c r="L172" s="11" t="s">
        <v>1159</v>
      </c>
      <c r="M172" s="46"/>
    </row>
    <row r="173" spans="1:13" ht="50" x14ac:dyDescent="0.35">
      <c r="A173" s="28">
        <v>42727</v>
      </c>
      <c r="B173" s="5" t="s">
        <v>106</v>
      </c>
      <c r="C173" s="11" t="s">
        <v>379</v>
      </c>
      <c r="D173" s="11">
        <v>2016</v>
      </c>
      <c r="E173" s="11" t="s">
        <v>92</v>
      </c>
      <c r="F173" s="23" t="s">
        <v>1128</v>
      </c>
      <c r="G173" s="8" t="s">
        <v>380</v>
      </c>
      <c r="H173" s="11" t="s">
        <v>87</v>
      </c>
      <c r="I173" s="12" t="s">
        <v>88</v>
      </c>
      <c r="J173" s="12" t="s">
        <v>94</v>
      </c>
      <c r="K173" s="12" t="s">
        <v>68</v>
      </c>
      <c r="L173" s="11" t="s">
        <v>307</v>
      </c>
      <c r="M173" s="46"/>
    </row>
    <row r="174" spans="1:13" ht="50" x14ac:dyDescent="0.35">
      <c r="A174" s="28">
        <v>42727</v>
      </c>
      <c r="B174" s="5" t="s">
        <v>106</v>
      </c>
      <c r="C174" s="11" t="s">
        <v>381</v>
      </c>
      <c r="D174" s="11">
        <v>2016</v>
      </c>
      <c r="E174" s="11" t="s">
        <v>92</v>
      </c>
      <c r="F174" s="23" t="s">
        <v>1152</v>
      </c>
      <c r="G174" s="8" t="s">
        <v>382</v>
      </c>
      <c r="H174" s="11" t="s">
        <v>87</v>
      </c>
      <c r="I174" s="12" t="s">
        <v>88</v>
      </c>
      <c r="J174" s="12" t="s">
        <v>94</v>
      </c>
      <c r="K174" s="12" t="s">
        <v>68</v>
      </c>
      <c r="L174" s="11" t="s">
        <v>158</v>
      </c>
      <c r="M174" s="46"/>
    </row>
    <row r="175" spans="1:13" ht="62.5" x14ac:dyDescent="0.35">
      <c r="A175" s="29">
        <v>42726</v>
      </c>
      <c r="B175" s="7" t="s">
        <v>127</v>
      </c>
      <c r="C175" s="11" t="s">
        <v>383</v>
      </c>
      <c r="D175" s="11">
        <v>2016</v>
      </c>
      <c r="E175" s="11" t="s">
        <v>92</v>
      </c>
      <c r="F175" s="23" t="s">
        <v>1134</v>
      </c>
      <c r="G175" s="8" t="s">
        <v>384</v>
      </c>
      <c r="H175" s="11" t="s">
        <v>385</v>
      </c>
      <c r="I175" s="12" t="s">
        <v>88</v>
      </c>
      <c r="J175" s="12" t="s">
        <v>94</v>
      </c>
      <c r="K175" s="12" t="s">
        <v>68</v>
      </c>
      <c r="L175" s="11" t="s">
        <v>307</v>
      </c>
      <c r="M175" s="46"/>
    </row>
    <row r="176" spans="1:13" ht="25" x14ac:dyDescent="0.35">
      <c r="A176" s="3">
        <v>42710</v>
      </c>
      <c r="B176" s="7" t="s">
        <v>90</v>
      </c>
      <c r="C176" s="11" t="s">
        <v>386</v>
      </c>
      <c r="D176" s="11">
        <v>2016</v>
      </c>
      <c r="E176" s="11" t="s">
        <v>92</v>
      </c>
      <c r="F176" s="23" t="s">
        <v>1130</v>
      </c>
      <c r="G176" s="8" t="s">
        <v>387</v>
      </c>
      <c r="H176" s="11" t="s">
        <v>87</v>
      </c>
      <c r="I176" s="12" t="s">
        <v>88</v>
      </c>
      <c r="J176" s="12" t="s">
        <v>94</v>
      </c>
      <c r="K176" s="12" t="s">
        <v>68</v>
      </c>
      <c r="L176" s="11" t="s">
        <v>158</v>
      </c>
      <c r="M176" s="46"/>
    </row>
    <row r="177" spans="1:13" ht="25" x14ac:dyDescent="0.35">
      <c r="A177" s="28">
        <v>42704</v>
      </c>
      <c r="B177" s="7" t="s">
        <v>90</v>
      </c>
      <c r="C177" s="11" t="s">
        <v>388</v>
      </c>
      <c r="D177" s="11">
        <v>2016</v>
      </c>
      <c r="E177" s="11" t="s">
        <v>92</v>
      </c>
      <c r="F177" s="23" t="s">
        <v>1130</v>
      </c>
      <c r="G177" s="7" t="s">
        <v>389</v>
      </c>
      <c r="H177" s="11" t="s">
        <v>87</v>
      </c>
      <c r="I177" s="12" t="s">
        <v>88</v>
      </c>
      <c r="J177" s="12" t="s">
        <v>94</v>
      </c>
      <c r="K177" s="12" t="s">
        <v>68</v>
      </c>
      <c r="L177" s="11" t="s">
        <v>158</v>
      </c>
      <c r="M177" s="46"/>
    </row>
    <row r="178" spans="1:13" ht="25" x14ac:dyDescent="0.35">
      <c r="A178" s="1">
        <v>42695</v>
      </c>
      <c r="B178" s="5" t="s">
        <v>144</v>
      </c>
      <c r="C178" s="11" t="s">
        <v>390</v>
      </c>
      <c r="D178" s="11">
        <v>2016</v>
      </c>
      <c r="E178" s="5" t="s">
        <v>391</v>
      </c>
      <c r="F178" s="23" t="s">
        <v>101</v>
      </c>
      <c r="G178" s="20" t="s">
        <v>392</v>
      </c>
      <c r="H178" s="11" t="s">
        <v>87</v>
      </c>
      <c r="I178" s="12" t="s">
        <v>88</v>
      </c>
      <c r="J178" s="12" t="s">
        <v>94</v>
      </c>
      <c r="K178" s="12" t="s">
        <v>68</v>
      </c>
      <c r="L178" s="11" t="s">
        <v>232</v>
      </c>
      <c r="M178" s="46"/>
    </row>
    <row r="179" spans="1:13" ht="25" x14ac:dyDescent="0.35">
      <c r="A179" s="28">
        <v>42670</v>
      </c>
      <c r="B179" s="7" t="s">
        <v>90</v>
      </c>
      <c r="C179" s="11" t="s">
        <v>393</v>
      </c>
      <c r="D179" s="11">
        <v>2016</v>
      </c>
      <c r="E179" s="11" t="s">
        <v>92</v>
      </c>
      <c r="F179" s="23" t="s">
        <v>1131</v>
      </c>
      <c r="G179" s="7" t="s">
        <v>394</v>
      </c>
      <c r="H179" s="11" t="s">
        <v>87</v>
      </c>
      <c r="I179" s="12" t="s">
        <v>88</v>
      </c>
      <c r="J179" s="12" t="s">
        <v>94</v>
      </c>
      <c r="K179" s="12" t="s">
        <v>68</v>
      </c>
      <c r="L179" s="11" t="s">
        <v>265</v>
      </c>
      <c r="M179" s="46" t="s">
        <v>395</v>
      </c>
    </row>
    <row r="180" spans="1:13" ht="100" x14ac:dyDescent="0.35">
      <c r="A180" s="28">
        <v>42667</v>
      </c>
      <c r="B180" s="7" t="s">
        <v>90</v>
      </c>
      <c r="C180" s="11" t="s">
        <v>396</v>
      </c>
      <c r="D180" s="11">
        <v>2016</v>
      </c>
      <c r="E180" s="11" t="s">
        <v>92</v>
      </c>
      <c r="F180" s="23" t="s">
        <v>1126</v>
      </c>
      <c r="G180" s="36" t="s">
        <v>397</v>
      </c>
      <c r="H180" s="11" t="s">
        <v>87</v>
      </c>
      <c r="I180" s="12" t="s">
        <v>88</v>
      </c>
      <c r="J180" s="12" t="s">
        <v>94</v>
      </c>
      <c r="K180" s="12" t="s">
        <v>68</v>
      </c>
      <c r="L180" s="11" t="s">
        <v>1160</v>
      </c>
      <c r="M180" s="46"/>
    </row>
    <row r="181" spans="1:13" ht="37.5" x14ac:dyDescent="0.35">
      <c r="A181" s="4">
        <v>42667</v>
      </c>
      <c r="B181" s="7" t="s">
        <v>90</v>
      </c>
      <c r="C181" s="11" t="s">
        <v>398</v>
      </c>
      <c r="D181" s="11">
        <v>2016</v>
      </c>
      <c r="E181" s="11" t="s">
        <v>92</v>
      </c>
      <c r="F181" s="23" t="s">
        <v>1130</v>
      </c>
      <c r="G181" s="7" t="s">
        <v>399</v>
      </c>
      <c r="H181" s="11" t="s">
        <v>400</v>
      </c>
      <c r="I181" s="12" t="s">
        <v>88</v>
      </c>
      <c r="J181" s="12" t="s">
        <v>94</v>
      </c>
      <c r="K181" s="12" t="s">
        <v>68</v>
      </c>
      <c r="L181" s="11" t="s">
        <v>158</v>
      </c>
      <c r="M181" s="46"/>
    </row>
    <row r="182" spans="1:13" ht="25" x14ac:dyDescent="0.35">
      <c r="A182" s="4">
        <v>42648</v>
      </c>
      <c r="B182" s="7" t="s">
        <v>144</v>
      </c>
      <c r="C182" s="11" t="s">
        <v>401</v>
      </c>
      <c r="D182" s="11">
        <v>2016</v>
      </c>
      <c r="E182" s="7" t="s">
        <v>391</v>
      </c>
      <c r="F182" s="23" t="s">
        <v>1126</v>
      </c>
      <c r="G182" s="26" t="s">
        <v>402</v>
      </c>
      <c r="H182" s="11" t="s">
        <v>87</v>
      </c>
      <c r="I182" s="12" t="s">
        <v>88</v>
      </c>
      <c r="J182" s="12" t="s">
        <v>94</v>
      </c>
      <c r="K182" s="12" t="s">
        <v>68</v>
      </c>
      <c r="L182" s="11" t="s">
        <v>1156</v>
      </c>
      <c r="M182" s="46"/>
    </row>
    <row r="183" spans="1:13" ht="75" x14ac:dyDescent="0.35">
      <c r="A183" s="19">
        <v>42585</v>
      </c>
      <c r="B183" s="7" t="s">
        <v>106</v>
      </c>
      <c r="C183" s="11" t="s">
        <v>403</v>
      </c>
      <c r="D183" s="11">
        <v>2016</v>
      </c>
      <c r="E183" s="11" t="s">
        <v>92</v>
      </c>
      <c r="F183" s="23" t="s">
        <v>1129</v>
      </c>
      <c r="G183" s="11" t="s">
        <v>404</v>
      </c>
      <c r="H183" s="11" t="s">
        <v>87</v>
      </c>
      <c r="I183" s="12" t="s">
        <v>212</v>
      </c>
      <c r="J183" s="12" t="s">
        <v>94</v>
      </c>
      <c r="K183" s="12" t="s">
        <v>68</v>
      </c>
      <c r="L183" s="11" t="s">
        <v>203</v>
      </c>
      <c r="M183" s="46"/>
    </row>
    <row r="184" spans="1:13" ht="50" x14ac:dyDescent="0.35">
      <c r="A184" s="4">
        <v>42493</v>
      </c>
      <c r="B184" s="7" t="s">
        <v>106</v>
      </c>
      <c r="C184" s="11" t="s">
        <v>405</v>
      </c>
      <c r="D184" s="11">
        <v>2016</v>
      </c>
      <c r="E184" s="8" t="s">
        <v>406</v>
      </c>
      <c r="F184" s="23" t="s">
        <v>1126</v>
      </c>
      <c r="G184" s="8" t="s">
        <v>407</v>
      </c>
      <c r="H184" s="11" t="s">
        <v>408</v>
      </c>
      <c r="I184" s="12" t="s">
        <v>212</v>
      </c>
      <c r="J184" s="12" t="s">
        <v>94</v>
      </c>
      <c r="K184" s="12" t="s">
        <v>68</v>
      </c>
      <c r="L184" s="11" t="s">
        <v>1161</v>
      </c>
      <c r="M184" s="46"/>
    </row>
    <row r="185" spans="1:13" ht="37.5" x14ac:dyDescent="0.35">
      <c r="A185" s="21">
        <v>42487</v>
      </c>
      <c r="B185" s="7" t="s">
        <v>106</v>
      </c>
      <c r="C185" s="11" t="s">
        <v>410</v>
      </c>
      <c r="D185" s="11">
        <v>2016</v>
      </c>
      <c r="E185" s="11" t="s">
        <v>92</v>
      </c>
      <c r="F185" s="23" t="s">
        <v>1131</v>
      </c>
      <c r="G185" s="11" t="s">
        <v>411</v>
      </c>
      <c r="H185" s="11" t="s">
        <v>412</v>
      </c>
      <c r="I185" s="12" t="s">
        <v>88</v>
      </c>
      <c r="J185" s="12" t="s">
        <v>94</v>
      </c>
      <c r="K185" s="12" t="s">
        <v>68</v>
      </c>
      <c r="L185" s="11" t="s">
        <v>413</v>
      </c>
      <c r="M185" s="46"/>
    </row>
    <row r="186" spans="1:13" ht="62.5" x14ac:dyDescent="0.35">
      <c r="A186" s="1">
        <v>42431</v>
      </c>
      <c r="B186" s="7" t="s">
        <v>106</v>
      </c>
      <c r="C186" s="11" t="s">
        <v>414</v>
      </c>
      <c r="D186" s="11">
        <v>2016</v>
      </c>
      <c r="E186" s="11" t="s">
        <v>92</v>
      </c>
      <c r="F186" s="23" t="s">
        <v>1128</v>
      </c>
      <c r="G186" s="11" t="s">
        <v>415</v>
      </c>
      <c r="H186" s="11" t="s">
        <v>171</v>
      </c>
      <c r="I186" s="12" t="s">
        <v>88</v>
      </c>
      <c r="J186" s="12" t="s">
        <v>94</v>
      </c>
      <c r="K186" s="12" t="s">
        <v>68</v>
      </c>
      <c r="L186" s="11" t="s">
        <v>416</v>
      </c>
      <c r="M186" s="46"/>
    </row>
    <row r="187" spans="1:13" ht="62.5" x14ac:dyDescent="0.35">
      <c r="A187" s="29">
        <v>42424</v>
      </c>
      <c r="B187" s="7" t="s">
        <v>96</v>
      </c>
      <c r="C187" s="11" t="s">
        <v>417</v>
      </c>
      <c r="D187" s="11">
        <v>2016</v>
      </c>
      <c r="E187" s="11" t="s">
        <v>92</v>
      </c>
      <c r="F187" s="23" t="s">
        <v>1124</v>
      </c>
      <c r="G187" s="8" t="s">
        <v>418</v>
      </c>
      <c r="H187" s="11" t="s">
        <v>419</v>
      </c>
      <c r="I187" s="12" t="s">
        <v>88</v>
      </c>
      <c r="J187" s="12" t="s">
        <v>94</v>
      </c>
      <c r="K187" s="12" t="s">
        <v>68</v>
      </c>
      <c r="L187" s="11" t="s">
        <v>1251</v>
      </c>
      <c r="M187" s="46"/>
    </row>
    <row r="188" spans="1:13" ht="25" x14ac:dyDescent="0.35">
      <c r="A188" s="1">
        <v>42408</v>
      </c>
      <c r="B188" s="7" t="s">
        <v>90</v>
      </c>
      <c r="C188" s="11" t="s">
        <v>420</v>
      </c>
      <c r="D188" s="11">
        <v>2016</v>
      </c>
      <c r="E188" s="11" t="s">
        <v>104</v>
      </c>
      <c r="F188" s="23" t="s">
        <v>1128</v>
      </c>
      <c r="G188" s="6" t="s">
        <v>421</v>
      </c>
      <c r="H188" s="11" t="s">
        <v>422</v>
      </c>
      <c r="I188" s="12" t="s">
        <v>88</v>
      </c>
      <c r="J188" s="12" t="s">
        <v>94</v>
      </c>
      <c r="K188" s="12" t="s">
        <v>68</v>
      </c>
      <c r="L188" s="12" t="s">
        <v>110</v>
      </c>
      <c r="M188" s="46"/>
    </row>
    <row r="189" spans="1:13" ht="37.5" x14ac:dyDescent="0.35">
      <c r="A189" s="19">
        <v>42375</v>
      </c>
      <c r="B189" s="7" t="s">
        <v>82</v>
      </c>
      <c r="C189" s="11" t="s">
        <v>423</v>
      </c>
      <c r="D189" s="11">
        <v>2016</v>
      </c>
      <c r="E189" s="5" t="s">
        <v>85</v>
      </c>
      <c r="F189" s="23" t="s">
        <v>1130</v>
      </c>
      <c r="G189" s="11" t="s">
        <v>424</v>
      </c>
      <c r="H189" s="11" t="s">
        <v>87</v>
      </c>
      <c r="I189" s="12" t="s">
        <v>88</v>
      </c>
      <c r="J189" s="12" t="s">
        <v>94</v>
      </c>
      <c r="K189" s="12" t="s">
        <v>68</v>
      </c>
      <c r="L189" s="11" t="s">
        <v>425</v>
      </c>
      <c r="M189" s="46"/>
    </row>
    <row r="190" spans="1:13" ht="50" x14ac:dyDescent="0.35">
      <c r="A190" s="2">
        <v>42367</v>
      </c>
      <c r="B190" s="7" t="s">
        <v>90</v>
      </c>
      <c r="C190" s="11" t="s">
        <v>426</v>
      </c>
      <c r="D190" s="11">
        <v>2015</v>
      </c>
      <c r="E190" s="11" t="s">
        <v>92</v>
      </c>
      <c r="F190" s="23" t="s">
        <v>1134</v>
      </c>
      <c r="G190" s="11" t="s">
        <v>427</v>
      </c>
      <c r="H190" s="11" t="s">
        <v>428</v>
      </c>
      <c r="I190" s="12" t="s">
        <v>88</v>
      </c>
      <c r="J190" s="12" t="s">
        <v>94</v>
      </c>
      <c r="K190" s="12" t="s">
        <v>68</v>
      </c>
      <c r="L190" s="11" t="s">
        <v>416</v>
      </c>
      <c r="M190" s="46"/>
    </row>
    <row r="191" spans="1:13" ht="25" x14ac:dyDescent="0.35">
      <c r="A191" s="19">
        <v>42349</v>
      </c>
      <c r="B191" s="5" t="s">
        <v>336</v>
      </c>
      <c r="C191" s="11"/>
      <c r="D191" s="11">
        <v>2015</v>
      </c>
      <c r="E191" s="11" t="s">
        <v>429</v>
      </c>
      <c r="F191" s="23" t="s">
        <v>1126</v>
      </c>
      <c r="G191" s="11" t="s">
        <v>430</v>
      </c>
      <c r="H191" s="11" t="s">
        <v>87</v>
      </c>
      <c r="I191" s="12" t="s">
        <v>88</v>
      </c>
      <c r="J191" s="12" t="s">
        <v>94</v>
      </c>
      <c r="K191" s="12" t="s">
        <v>68</v>
      </c>
      <c r="L191" s="11" t="s">
        <v>1156</v>
      </c>
      <c r="M191" s="46"/>
    </row>
    <row r="192" spans="1:13" ht="31.25" customHeight="1" x14ac:dyDescent="0.35">
      <c r="A192" s="19">
        <v>42349</v>
      </c>
      <c r="B192" s="5" t="s">
        <v>336</v>
      </c>
      <c r="C192" s="11"/>
      <c r="D192" s="11">
        <v>2015</v>
      </c>
      <c r="E192" s="11" t="s">
        <v>429</v>
      </c>
      <c r="F192" s="23" t="s">
        <v>1124</v>
      </c>
      <c r="G192" s="11" t="s">
        <v>431</v>
      </c>
      <c r="H192" s="11" t="s">
        <v>87</v>
      </c>
      <c r="I192" s="12" t="s">
        <v>88</v>
      </c>
      <c r="J192" s="12" t="s">
        <v>94</v>
      </c>
      <c r="K192" s="12" t="s">
        <v>68</v>
      </c>
      <c r="L192" s="11" t="s">
        <v>1248</v>
      </c>
      <c r="M192" s="46"/>
    </row>
    <row r="193" spans="1:22" ht="50" x14ac:dyDescent="0.35">
      <c r="A193" s="1">
        <v>42328</v>
      </c>
      <c r="B193" s="7" t="s">
        <v>127</v>
      </c>
      <c r="C193" s="11" t="s">
        <v>432</v>
      </c>
      <c r="D193" s="11">
        <v>2015</v>
      </c>
      <c r="E193" s="5" t="s">
        <v>39</v>
      </c>
      <c r="F193" s="23" t="s">
        <v>1128</v>
      </c>
      <c r="G193" s="11" t="s">
        <v>433</v>
      </c>
      <c r="H193" s="11" t="s">
        <v>87</v>
      </c>
      <c r="I193" s="12" t="s">
        <v>88</v>
      </c>
      <c r="J193" s="12" t="s">
        <v>94</v>
      </c>
      <c r="K193" s="12" t="s">
        <v>68</v>
      </c>
      <c r="L193" s="11" t="s">
        <v>434</v>
      </c>
      <c r="M193" s="46"/>
    </row>
    <row r="194" spans="1:22" ht="50" x14ac:dyDescent="0.35">
      <c r="A194" s="21">
        <v>42312</v>
      </c>
      <c r="B194" s="7" t="s">
        <v>96</v>
      </c>
      <c r="C194" s="11" t="s">
        <v>435</v>
      </c>
      <c r="D194" s="11">
        <v>2015</v>
      </c>
      <c r="E194" s="5" t="s">
        <v>39</v>
      </c>
      <c r="F194" s="23" t="s">
        <v>1129</v>
      </c>
      <c r="G194" s="11" t="s">
        <v>436</v>
      </c>
      <c r="H194" s="11" t="s">
        <v>87</v>
      </c>
      <c r="I194" s="12" t="s">
        <v>88</v>
      </c>
      <c r="J194" s="12" t="s">
        <v>94</v>
      </c>
      <c r="K194" s="12" t="s">
        <v>68</v>
      </c>
      <c r="L194" s="11" t="s">
        <v>203</v>
      </c>
      <c r="M194" s="46"/>
    </row>
    <row r="195" spans="1:22" ht="37.5" x14ac:dyDescent="0.35">
      <c r="A195" s="2">
        <v>42282</v>
      </c>
      <c r="B195" s="7" t="s">
        <v>127</v>
      </c>
      <c r="C195" s="11" t="s">
        <v>437</v>
      </c>
      <c r="D195" s="11">
        <v>2015</v>
      </c>
      <c r="E195" s="5" t="s">
        <v>39</v>
      </c>
      <c r="F195" s="23" t="s">
        <v>1125</v>
      </c>
      <c r="G195" s="11" t="s">
        <v>438</v>
      </c>
      <c r="H195" s="11" t="s">
        <v>439</v>
      </c>
      <c r="I195" s="12" t="s">
        <v>88</v>
      </c>
      <c r="J195" s="12" t="s">
        <v>94</v>
      </c>
      <c r="K195" s="12" t="s">
        <v>68</v>
      </c>
      <c r="L195" s="11" t="s">
        <v>199</v>
      </c>
      <c r="M195" s="46"/>
    </row>
    <row r="196" spans="1:22" ht="37.5" x14ac:dyDescent="0.35">
      <c r="A196" s="28">
        <v>42270</v>
      </c>
      <c r="B196" s="7" t="s">
        <v>440</v>
      </c>
      <c r="C196" s="11" t="s">
        <v>441</v>
      </c>
      <c r="D196" s="11">
        <v>2015</v>
      </c>
      <c r="E196" s="7" t="s">
        <v>442</v>
      </c>
      <c r="F196" s="23" t="s">
        <v>1125</v>
      </c>
      <c r="G196" s="26" t="s">
        <v>443</v>
      </c>
      <c r="H196" s="11" t="s">
        <v>87</v>
      </c>
      <c r="I196" s="12" t="s">
        <v>88</v>
      </c>
      <c r="J196" s="12" t="s">
        <v>94</v>
      </c>
      <c r="K196" s="12" t="s">
        <v>68</v>
      </c>
      <c r="L196" s="11" t="s">
        <v>444</v>
      </c>
      <c r="M196" s="46"/>
    </row>
    <row r="197" spans="1:22" ht="37.5" x14ac:dyDescent="0.35">
      <c r="A197" s="1">
        <v>42226</v>
      </c>
      <c r="B197" s="7" t="s">
        <v>106</v>
      </c>
      <c r="C197" s="11" t="s">
        <v>445</v>
      </c>
      <c r="D197" s="11">
        <v>2015</v>
      </c>
      <c r="E197" s="5" t="s">
        <v>446</v>
      </c>
      <c r="F197" s="23" t="s">
        <v>1125</v>
      </c>
      <c r="G197" s="11" t="s">
        <v>447</v>
      </c>
      <c r="H197" s="11" t="s">
        <v>448</v>
      </c>
      <c r="I197" s="12" t="s">
        <v>88</v>
      </c>
      <c r="J197" s="12" t="s">
        <v>94</v>
      </c>
      <c r="K197" s="12" t="s">
        <v>68</v>
      </c>
      <c r="L197" s="11" t="s">
        <v>449</v>
      </c>
      <c r="M197" s="46"/>
    </row>
    <row r="198" spans="1:22" ht="50" x14ac:dyDescent="0.35">
      <c r="A198" s="2">
        <v>42164</v>
      </c>
      <c r="B198" s="7" t="s">
        <v>237</v>
      </c>
      <c r="C198" s="11" t="s">
        <v>450</v>
      </c>
      <c r="D198" s="11">
        <v>2015</v>
      </c>
      <c r="E198" s="5" t="s">
        <v>85</v>
      </c>
      <c r="F198" s="23" t="s">
        <v>1125</v>
      </c>
      <c r="G198" s="11" t="s">
        <v>451</v>
      </c>
      <c r="H198" s="11" t="s">
        <v>452</v>
      </c>
      <c r="I198" s="12" t="s">
        <v>212</v>
      </c>
      <c r="J198" s="12" t="s">
        <v>94</v>
      </c>
      <c r="K198" s="12" t="s">
        <v>68</v>
      </c>
      <c r="L198" s="11" t="s">
        <v>229</v>
      </c>
      <c r="M198" s="46"/>
    </row>
    <row r="199" spans="1:22" ht="150" x14ac:dyDescent="0.35">
      <c r="A199" s="21">
        <v>42150</v>
      </c>
      <c r="B199" s="7" t="s">
        <v>127</v>
      </c>
      <c r="C199" s="11" t="s">
        <v>453</v>
      </c>
      <c r="D199" s="11">
        <v>2015</v>
      </c>
      <c r="E199" s="5" t="s">
        <v>39</v>
      </c>
      <c r="F199" s="23" t="s">
        <v>1127</v>
      </c>
      <c r="G199" s="11" t="s">
        <v>454</v>
      </c>
      <c r="H199" s="11" t="s">
        <v>455</v>
      </c>
      <c r="I199" s="12" t="s">
        <v>212</v>
      </c>
      <c r="J199" s="12" t="s">
        <v>94</v>
      </c>
      <c r="K199" s="12" t="s">
        <v>68</v>
      </c>
      <c r="L199" s="11" t="s">
        <v>456</v>
      </c>
      <c r="M199" s="46"/>
      <c r="V199" s="70"/>
    </row>
    <row r="200" spans="1:22" ht="163.65" customHeight="1" x14ac:dyDescent="0.35">
      <c r="A200" s="2">
        <v>42150</v>
      </c>
      <c r="B200" s="7" t="s">
        <v>127</v>
      </c>
      <c r="C200" s="11" t="s">
        <v>457</v>
      </c>
      <c r="D200" s="11">
        <v>2015</v>
      </c>
      <c r="E200" s="5" t="s">
        <v>39</v>
      </c>
      <c r="F200" s="23" t="s">
        <v>1125</v>
      </c>
      <c r="G200" s="11" t="s">
        <v>458</v>
      </c>
      <c r="H200" s="11" t="s">
        <v>87</v>
      </c>
      <c r="I200" s="12" t="s">
        <v>459</v>
      </c>
      <c r="J200" s="12" t="s">
        <v>94</v>
      </c>
      <c r="K200" s="12" t="s">
        <v>68</v>
      </c>
      <c r="L200" s="11" t="s">
        <v>460</v>
      </c>
      <c r="M200" s="46"/>
      <c r="V200" s="70"/>
    </row>
    <row r="201" spans="1:22" ht="350" x14ac:dyDescent="0.35">
      <c r="A201" s="21">
        <v>42150</v>
      </c>
      <c r="B201" s="7" t="s">
        <v>96</v>
      </c>
      <c r="C201" s="11" t="s">
        <v>461</v>
      </c>
      <c r="D201" s="11">
        <v>2015</v>
      </c>
      <c r="E201" s="5" t="s">
        <v>39</v>
      </c>
      <c r="F201" s="23" t="s">
        <v>1126</v>
      </c>
      <c r="G201" s="11" t="s">
        <v>462</v>
      </c>
      <c r="H201" s="11" t="s">
        <v>463</v>
      </c>
      <c r="I201" s="12" t="s">
        <v>88</v>
      </c>
      <c r="J201" s="12" t="s">
        <v>94</v>
      </c>
      <c r="K201" s="12" t="s">
        <v>68</v>
      </c>
      <c r="L201" s="11" t="s">
        <v>1156</v>
      </c>
      <c r="M201" s="46"/>
    </row>
    <row r="202" spans="1:22" ht="162.5" x14ac:dyDescent="0.35">
      <c r="A202" s="29">
        <v>42150</v>
      </c>
      <c r="B202" s="7" t="s">
        <v>96</v>
      </c>
      <c r="C202" s="11" t="s">
        <v>464</v>
      </c>
      <c r="D202" s="11">
        <v>2015</v>
      </c>
      <c r="E202" s="7" t="s">
        <v>254</v>
      </c>
      <c r="F202" s="23" t="s">
        <v>1130</v>
      </c>
      <c r="G202" s="8" t="s">
        <v>465</v>
      </c>
      <c r="H202" s="11" t="s">
        <v>466</v>
      </c>
      <c r="I202" s="12" t="s">
        <v>88</v>
      </c>
      <c r="J202" s="12" t="s">
        <v>94</v>
      </c>
      <c r="K202" s="12" t="s">
        <v>68</v>
      </c>
      <c r="L202" s="11" t="s">
        <v>229</v>
      </c>
      <c r="M202" s="46"/>
    </row>
    <row r="203" spans="1:22" ht="37.5" x14ac:dyDescent="0.35">
      <c r="A203" s="1">
        <v>42118</v>
      </c>
      <c r="B203" s="7" t="s">
        <v>106</v>
      </c>
      <c r="C203" s="11" t="s">
        <v>467</v>
      </c>
      <c r="D203" s="11">
        <v>2015</v>
      </c>
      <c r="E203" s="11" t="s">
        <v>104</v>
      </c>
      <c r="F203" s="23" t="s">
        <v>1128</v>
      </c>
      <c r="G203" s="6" t="s">
        <v>468</v>
      </c>
      <c r="H203" s="11" t="s">
        <v>87</v>
      </c>
      <c r="I203" s="12" t="s">
        <v>88</v>
      </c>
      <c r="J203" s="12" t="s">
        <v>94</v>
      </c>
      <c r="K203" s="12" t="s">
        <v>68</v>
      </c>
      <c r="L203" s="11" t="s">
        <v>469</v>
      </c>
      <c r="M203" s="46"/>
    </row>
    <row r="204" spans="1:22" ht="37.4" customHeight="1" x14ac:dyDescent="0.35">
      <c r="A204" s="2">
        <v>42115</v>
      </c>
      <c r="B204" s="7" t="s">
        <v>127</v>
      </c>
      <c r="C204" s="11" t="s">
        <v>470</v>
      </c>
      <c r="D204" s="11">
        <v>2015</v>
      </c>
      <c r="E204" s="6" t="s">
        <v>39</v>
      </c>
      <c r="F204" s="23" t="s">
        <v>1125</v>
      </c>
      <c r="G204" s="11" t="s">
        <v>471</v>
      </c>
      <c r="H204" s="11" t="s">
        <v>87</v>
      </c>
      <c r="I204" s="12" t="s">
        <v>88</v>
      </c>
      <c r="J204" s="12" t="s">
        <v>94</v>
      </c>
      <c r="K204" s="12" t="s">
        <v>68</v>
      </c>
      <c r="L204" s="11" t="s">
        <v>158</v>
      </c>
      <c r="M204" s="46"/>
    </row>
    <row r="205" spans="1:22" ht="50" x14ac:dyDescent="0.35">
      <c r="A205" s="2">
        <v>42080</v>
      </c>
      <c r="B205" s="7" t="s">
        <v>106</v>
      </c>
      <c r="C205" s="11" t="s">
        <v>472</v>
      </c>
      <c r="D205" s="11">
        <v>2015</v>
      </c>
      <c r="E205" s="11" t="s">
        <v>1123</v>
      </c>
      <c r="F205" s="23" t="s">
        <v>1125</v>
      </c>
      <c r="G205" s="11" t="s">
        <v>473</v>
      </c>
      <c r="H205" s="11" t="s">
        <v>474</v>
      </c>
      <c r="I205" s="12" t="s">
        <v>212</v>
      </c>
      <c r="J205" s="12" t="s">
        <v>94</v>
      </c>
      <c r="K205" s="12" t="s">
        <v>68</v>
      </c>
      <c r="L205" s="11" t="s">
        <v>268</v>
      </c>
      <c r="M205" s="46"/>
    </row>
    <row r="206" spans="1:22" ht="50" x14ac:dyDescent="0.35">
      <c r="A206" s="2">
        <v>42080</v>
      </c>
      <c r="B206" s="7" t="s">
        <v>106</v>
      </c>
      <c r="C206" s="11" t="s">
        <v>475</v>
      </c>
      <c r="D206" s="11">
        <v>2015</v>
      </c>
      <c r="E206" s="11" t="s">
        <v>92</v>
      </c>
      <c r="F206" s="23" t="s">
        <v>1134</v>
      </c>
      <c r="G206" s="11" t="s">
        <v>476</v>
      </c>
      <c r="H206" s="11" t="s">
        <v>477</v>
      </c>
      <c r="I206" s="12" t="s">
        <v>88</v>
      </c>
      <c r="J206" s="12" t="s">
        <v>94</v>
      </c>
      <c r="K206" s="12" t="s">
        <v>68</v>
      </c>
      <c r="L206" s="11" t="s">
        <v>478</v>
      </c>
      <c r="M206" s="46"/>
    </row>
    <row r="207" spans="1:22" ht="62.5" x14ac:dyDescent="0.35">
      <c r="A207" s="2">
        <v>42031</v>
      </c>
      <c r="B207" s="7" t="s">
        <v>106</v>
      </c>
      <c r="C207" s="11" t="s">
        <v>479</v>
      </c>
      <c r="D207" s="11">
        <v>2015</v>
      </c>
      <c r="E207" s="11" t="s">
        <v>92</v>
      </c>
      <c r="F207" s="23" t="s">
        <v>1125</v>
      </c>
      <c r="G207" s="11" t="s">
        <v>480</v>
      </c>
      <c r="H207" s="11" t="s">
        <v>87</v>
      </c>
      <c r="I207" s="12" t="s">
        <v>88</v>
      </c>
      <c r="J207" s="12" t="s">
        <v>94</v>
      </c>
      <c r="K207" s="12" t="s">
        <v>68</v>
      </c>
      <c r="L207" s="11" t="s">
        <v>481</v>
      </c>
      <c r="M207" s="46"/>
    </row>
    <row r="208" spans="1:22" ht="25" x14ac:dyDescent="0.35">
      <c r="A208" s="3">
        <v>42012</v>
      </c>
      <c r="B208" s="7" t="s">
        <v>106</v>
      </c>
      <c r="C208" s="11" t="s">
        <v>482</v>
      </c>
      <c r="D208" s="11">
        <v>2015</v>
      </c>
      <c r="E208" s="3" t="s">
        <v>321</v>
      </c>
      <c r="F208" s="23" t="s">
        <v>1126</v>
      </c>
      <c r="G208" s="8" t="s">
        <v>483</v>
      </c>
      <c r="H208" s="11" t="s">
        <v>87</v>
      </c>
      <c r="I208" s="12" t="s">
        <v>212</v>
      </c>
      <c r="J208" s="12" t="s">
        <v>94</v>
      </c>
      <c r="K208" s="12" t="s">
        <v>68</v>
      </c>
      <c r="L208" s="11" t="s">
        <v>1156</v>
      </c>
      <c r="M208" s="46"/>
    </row>
    <row r="209" spans="1:13" ht="50" x14ac:dyDescent="0.35">
      <c r="A209" s="19">
        <v>42005</v>
      </c>
      <c r="B209" s="5" t="s">
        <v>336</v>
      </c>
      <c r="C209" s="11"/>
      <c r="D209" s="11">
        <v>2015</v>
      </c>
      <c r="E209" s="11" t="s">
        <v>92</v>
      </c>
      <c r="F209" s="23" t="s">
        <v>1124</v>
      </c>
      <c r="G209" s="11" t="s">
        <v>484</v>
      </c>
      <c r="H209" s="11" t="s">
        <v>87</v>
      </c>
      <c r="I209" s="12" t="s">
        <v>88</v>
      </c>
      <c r="J209" s="12" t="s">
        <v>94</v>
      </c>
      <c r="K209" s="12" t="s">
        <v>68</v>
      </c>
      <c r="L209" s="11" t="s">
        <v>1248</v>
      </c>
      <c r="M209" s="46"/>
    </row>
    <row r="210" spans="1:13" ht="225" x14ac:dyDescent="0.35">
      <c r="A210" s="2">
        <v>41927</v>
      </c>
      <c r="B210" s="5" t="s">
        <v>96</v>
      </c>
      <c r="C210" s="11" t="s">
        <v>485</v>
      </c>
      <c r="D210" s="11">
        <v>2014</v>
      </c>
      <c r="E210" s="5" t="s">
        <v>39</v>
      </c>
      <c r="F210" s="23" t="s">
        <v>1128</v>
      </c>
      <c r="G210" s="5" t="s">
        <v>486</v>
      </c>
      <c r="H210" s="11" t="s">
        <v>487</v>
      </c>
      <c r="I210" s="12" t="s">
        <v>88</v>
      </c>
      <c r="J210" s="12" t="s">
        <v>94</v>
      </c>
      <c r="K210" s="12" t="s">
        <v>68</v>
      </c>
      <c r="L210" s="11" t="s">
        <v>488</v>
      </c>
      <c r="M210" s="46"/>
    </row>
    <row r="211" spans="1:13" ht="25" x14ac:dyDescent="0.35">
      <c r="A211" s="2">
        <v>41857</v>
      </c>
      <c r="B211" s="7" t="s">
        <v>106</v>
      </c>
      <c r="C211" s="11" t="s">
        <v>489</v>
      </c>
      <c r="D211" s="11">
        <v>2014</v>
      </c>
      <c r="E211" s="11" t="s">
        <v>92</v>
      </c>
      <c r="F211" s="23" t="s">
        <v>1130</v>
      </c>
      <c r="G211" s="11" t="s">
        <v>490</v>
      </c>
      <c r="H211" s="11" t="s">
        <v>87</v>
      </c>
      <c r="I211" s="12" t="s">
        <v>88</v>
      </c>
      <c r="J211" s="12" t="s">
        <v>94</v>
      </c>
      <c r="K211" s="12" t="s">
        <v>68</v>
      </c>
      <c r="L211" s="11" t="s">
        <v>158</v>
      </c>
      <c r="M211" s="46"/>
    </row>
    <row r="212" spans="1:13" ht="37.5" x14ac:dyDescent="0.35">
      <c r="A212" s="1">
        <v>41845</v>
      </c>
      <c r="B212" s="7" t="s">
        <v>106</v>
      </c>
      <c r="C212" s="11" t="s">
        <v>491</v>
      </c>
      <c r="D212" s="11">
        <v>2014</v>
      </c>
      <c r="E212" s="11" t="s">
        <v>104</v>
      </c>
      <c r="F212" s="23" t="s">
        <v>1128</v>
      </c>
      <c r="G212" s="6" t="s">
        <v>492</v>
      </c>
      <c r="H212" s="11" t="s">
        <v>493</v>
      </c>
      <c r="I212" s="12" t="s">
        <v>88</v>
      </c>
      <c r="J212" s="12" t="s">
        <v>94</v>
      </c>
      <c r="K212" s="12" t="s">
        <v>68</v>
      </c>
      <c r="L212" s="12" t="s">
        <v>110</v>
      </c>
      <c r="M212" s="46"/>
    </row>
    <row r="213" spans="1:13" ht="37.5" x14ac:dyDescent="0.35">
      <c r="A213" s="1">
        <v>41773</v>
      </c>
      <c r="B213" s="7" t="s">
        <v>106</v>
      </c>
      <c r="C213" s="11" t="s">
        <v>494</v>
      </c>
      <c r="D213" s="11">
        <v>2014</v>
      </c>
      <c r="E213" s="5" t="s">
        <v>377</v>
      </c>
      <c r="F213" s="23" t="s">
        <v>1126</v>
      </c>
      <c r="G213" s="11" t="s">
        <v>495</v>
      </c>
      <c r="H213" s="11" t="s">
        <v>87</v>
      </c>
      <c r="I213" s="12" t="s">
        <v>88</v>
      </c>
      <c r="J213" s="12" t="s">
        <v>94</v>
      </c>
      <c r="K213" s="12" t="s">
        <v>68</v>
      </c>
      <c r="L213" s="11" t="s">
        <v>1162</v>
      </c>
      <c r="M213" s="46"/>
    </row>
    <row r="214" spans="1:13" ht="25" x14ac:dyDescent="0.35">
      <c r="A214" s="19">
        <v>41772</v>
      </c>
      <c r="B214" s="7" t="s">
        <v>237</v>
      </c>
      <c r="C214" s="11" t="s">
        <v>496</v>
      </c>
      <c r="D214" s="11">
        <v>2014</v>
      </c>
      <c r="E214" s="5" t="s">
        <v>85</v>
      </c>
      <c r="F214" s="23" t="s">
        <v>1128</v>
      </c>
      <c r="G214" s="11" t="s">
        <v>497</v>
      </c>
      <c r="H214" s="11" t="s">
        <v>87</v>
      </c>
      <c r="I214" s="12" t="s">
        <v>212</v>
      </c>
      <c r="J214" s="12" t="s">
        <v>94</v>
      </c>
      <c r="K214" s="12" t="s">
        <v>68</v>
      </c>
      <c r="L214" s="11" t="s">
        <v>203</v>
      </c>
      <c r="M214" s="46"/>
    </row>
    <row r="215" spans="1:13" ht="37.5" x14ac:dyDescent="0.35">
      <c r="A215" s="2">
        <v>41635</v>
      </c>
      <c r="B215" s="20" t="s">
        <v>127</v>
      </c>
      <c r="C215" s="11" t="s">
        <v>498</v>
      </c>
      <c r="D215" s="11">
        <v>2013</v>
      </c>
      <c r="E215" s="11" t="s">
        <v>92</v>
      </c>
      <c r="F215" s="23" t="s">
        <v>1130</v>
      </c>
      <c r="G215" s="11" t="s">
        <v>499</v>
      </c>
      <c r="H215" s="11" t="s">
        <v>87</v>
      </c>
      <c r="I215" s="12" t="s">
        <v>88</v>
      </c>
      <c r="J215" s="12" t="s">
        <v>94</v>
      </c>
      <c r="K215" s="12" t="s">
        <v>68</v>
      </c>
      <c r="L215" s="11" t="s">
        <v>158</v>
      </c>
      <c r="M215" s="46"/>
    </row>
    <row r="216" spans="1:13" ht="25" x14ac:dyDescent="0.35">
      <c r="A216" s="19">
        <v>41635</v>
      </c>
      <c r="B216" s="7" t="s">
        <v>106</v>
      </c>
      <c r="C216" s="11" t="s">
        <v>500</v>
      </c>
      <c r="D216" s="11">
        <v>2013</v>
      </c>
      <c r="E216" s="11" t="s">
        <v>92</v>
      </c>
      <c r="F216" s="23" t="s">
        <v>1134</v>
      </c>
      <c r="G216" s="11" t="s">
        <v>501</v>
      </c>
      <c r="H216" s="11" t="s">
        <v>87</v>
      </c>
      <c r="I216" s="12" t="s">
        <v>88</v>
      </c>
      <c r="J216" s="12" t="s">
        <v>94</v>
      </c>
      <c r="K216" s="12" t="s">
        <v>68</v>
      </c>
      <c r="L216" s="11" t="s">
        <v>502</v>
      </c>
      <c r="M216" s="46"/>
    </row>
    <row r="217" spans="1:13" ht="50" x14ac:dyDescent="0.35">
      <c r="A217" s="1">
        <v>41628</v>
      </c>
      <c r="B217" s="7" t="s">
        <v>127</v>
      </c>
      <c r="C217" s="11" t="s">
        <v>503</v>
      </c>
      <c r="D217" s="11">
        <v>2013</v>
      </c>
      <c r="E217" s="5" t="s">
        <v>39</v>
      </c>
      <c r="F217" s="23" t="s">
        <v>101</v>
      </c>
      <c r="G217" s="37" t="s">
        <v>504</v>
      </c>
      <c r="H217" s="11" t="s">
        <v>505</v>
      </c>
      <c r="I217" s="12" t="s">
        <v>88</v>
      </c>
      <c r="J217" s="12" t="s">
        <v>94</v>
      </c>
      <c r="K217" s="12" t="s">
        <v>68</v>
      </c>
      <c r="L217" s="11" t="s">
        <v>506</v>
      </c>
      <c r="M217" s="46"/>
    </row>
    <row r="218" spans="1:13" ht="50" x14ac:dyDescent="0.35">
      <c r="A218" s="1">
        <v>41610</v>
      </c>
      <c r="B218" s="7" t="s">
        <v>106</v>
      </c>
      <c r="C218" s="11" t="s">
        <v>507</v>
      </c>
      <c r="D218" s="11">
        <v>2013</v>
      </c>
      <c r="E218" s="11" t="s">
        <v>92</v>
      </c>
      <c r="F218" s="23" t="s">
        <v>1126</v>
      </c>
      <c r="G218" s="11" t="s">
        <v>508</v>
      </c>
      <c r="H218" s="11" t="s">
        <v>509</v>
      </c>
      <c r="I218" s="12" t="s">
        <v>88</v>
      </c>
      <c r="J218" s="12" t="s">
        <v>94</v>
      </c>
      <c r="K218" s="12" t="s">
        <v>68</v>
      </c>
      <c r="L218" s="11" t="s">
        <v>1163</v>
      </c>
      <c r="M218" s="46"/>
    </row>
    <row r="219" spans="1:13" ht="50" x14ac:dyDescent="0.35">
      <c r="A219" s="2">
        <v>41598</v>
      </c>
      <c r="B219" s="7" t="s">
        <v>127</v>
      </c>
      <c r="C219" s="11" t="s">
        <v>510</v>
      </c>
      <c r="D219" s="11">
        <v>2013</v>
      </c>
      <c r="E219" s="5" t="s">
        <v>511</v>
      </c>
      <c r="F219" s="23" t="s">
        <v>1127</v>
      </c>
      <c r="G219" s="5" t="s">
        <v>512</v>
      </c>
      <c r="H219" s="12" t="s">
        <v>171</v>
      </c>
      <c r="I219" s="12" t="s">
        <v>88</v>
      </c>
      <c r="J219" s="12" t="s">
        <v>94</v>
      </c>
      <c r="K219" s="12" t="s">
        <v>68</v>
      </c>
      <c r="L219" s="12" t="s">
        <v>488</v>
      </c>
      <c r="M219" s="46"/>
    </row>
    <row r="220" spans="1:13" ht="25" x14ac:dyDescent="0.35">
      <c r="A220" s="1">
        <v>41593</v>
      </c>
      <c r="B220" s="7" t="s">
        <v>106</v>
      </c>
      <c r="C220" s="11" t="s">
        <v>513</v>
      </c>
      <c r="D220" s="11">
        <v>2013</v>
      </c>
      <c r="E220" s="11" t="s">
        <v>104</v>
      </c>
      <c r="F220" s="23" t="s">
        <v>1128</v>
      </c>
      <c r="G220" s="6" t="s">
        <v>514</v>
      </c>
      <c r="H220" s="12" t="s">
        <v>515</v>
      </c>
      <c r="I220" s="12" t="s">
        <v>88</v>
      </c>
      <c r="J220" s="12" t="s">
        <v>94</v>
      </c>
      <c r="K220" s="12" t="s">
        <v>68</v>
      </c>
      <c r="L220" s="12" t="s">
        <v>140</v>
      </c>
      <c r="M220" s="46"/>
    </row>
    <row r="221" spans="1:13" ht="37.5" x14ac:dyDescent="0.35">
      <c r="A221" s="1">
        <v>41572</v>
      </c>
      <c r="B221" s="7" t="s">
        <v>106</v>
      </c>
      <c r="C221" s="11" t="s">
        <v>516</v>
      </c>
      <c r="D221" s="11">
        <v>2013</v>
      </c>
      <c r="E221" s="11" t="s">
        <v>104</v>
      </c>
      <c r="F221" s="23" t="s">
        <v>1128</v>
      </c>
      <c r="G221" s="6" t="s">
        <v>492</v>
      </c>
      <c r="H221" s="12" t="s">
        <v>517</v>
      </c>
      <c r="I221" s="12" t="s">
        <v>88</v>
      </c>
      <c r="J221" s="12" t="s">
        <v>94</v>
      </c>
      <c r="K221" s="12" t="s">
        <v>68</v>
      </c>
      <c r="L221" s="12" t="s">
        <v>409</v>
      </c>
      <c r="M221" s="46"/>
    </row>
    <row r="222" spans="1:13" ht="37.5" x14ac:dyDescent="0.35">
      <c r="A222" s="13">
        <v>41519</v>
      </c>
      <c r="B222" s="7" t="s">
        <v>106</v>
      </c>
      <c r="C222" s="11" t="s">
        <v>518</v>
      </c>
      <c r="D222" s="11">
        <v>2013</v>
      </c>
      <c r="E222" s="11" t="s">
        <v>92</v>
      </c>
      <c r="F222" s="23" t="s">
        <v>1124</v>
      </c>
      <c r="G222" s="11" t="s">
        <v>519</v>
      </c>
      <c r="H222" s="12" t="s">
        <v>87</v>
      </c>
      <c r="I222" s="12" t="s">
        <v>538</v>
      </c>
      <c r="J222" s="12" t="s">
        <v>1219</v>
      </c>
      <c r="K222" s="12" t="s">
        <v>68</v>
      </c>
      <c r="L222" s="12" t="s">
        <v>409</v>
      </c>
      <c r="M222" s="46"/>
    </row>
    <row r="223" spans="1:13" ht="25" x14ac:dyDescent="0.35">
      <c r="A223" s="1">
        <v>41516</v>
      </c>
      <c r="B223" s="5" t="s">
        <v>336</v>
      </c>
      <c r="C223" s="11"/>
      <c r="D223" s="11">
        <v>2013</v>
      </c>
      <c r="E223" s="11" t="s">
        <v>104</v>
      </c>
      <c r="F223" s="23" t="s">
        <v>1128</v>
      </c>
      <c r="G223" s="6" t="s">
        <v>520</v>
      </c>
      <c r="H223" s="12" t="s">
        <v>87</v>
      </c>
      <c r="I223" s="12" t="s">
        <v>88</v>
      </c>
      <c r="J223" s="12" t="s">
        <v>94</v>
      </c>
      <c r="K223" s="12" t="s">
        <v>68</v>
      </c>
      <c r="L223" s="12" t="s">
        <v>110</v>
      </c>
      <c r="M223" s="46"/>
    </row>
    <row r="224" spans="1:13" ht="25" x14ac:dyDescent="0.35">
      <c r="A224" s="1">
        <v>41516</v>
      </c>
      <c r="B224" s="7" t="s">
        <v>90</v>
      </c>
      <c r="C224" s="11" t="s">
        <v>521</v>
      </c>
      <c r="D224" s="11">
        <v>2013</v>
      </c>
      <c r="E224" s="11" t="s">
        <v>104</v>
      </c>
      <c r="F224" s="23" t="s">
        <v>1128</v>
      </c>
      <c r="G224" s="6" t="s">
        <v>522</v>
      </c>
      <c r="H224" s="12" t="s">
        <v>87</v>
      </c>
      <c r="I224" s="12" t="s">
        <v>88</v>
      </c>
      <c r="J224" s="12" t="s">
        <v>94</v>
      </c>
      <c r="K224" s="12" t="s">
        <v>68</v>
      </c>
      <c r="L224" s="12" t="s">
        <v>110</v>
      </c>
      <c r="M224" s="46"/>
    </row>
    <row r="225" spans="1:13" ht="25" x14ac:dyDescent="0.35">
      <c r="A225" s="13">
        <v>41485</v>
      </c>
      <c r="B225" s="7" t="s">
        <v>90</v>
      </c>
      <c r="C225" s="11" t="s">
        <v>523</v>
      </c>
      <c r="D225" s="11">
        <v>2013</v>
      </c>
      <c r="E225" s="11" t="s">
        <v>92</v>
      </c>
      <c r="F225" s="23" t="s">
        <v>1128</v>
      </c>
      <c r="G225" s="11" t="s">
        <v>524</v>
      </c>
      <c r="H225" s="12" t="s">
        <v>87</v>
      </c>
      <c r="I225" s="12" t="s">
        <v>88</v>
      </c>
      <c r="J225" s="12" t="s">
        <v>94</v>
      </c>
      <c r="K225" s="12" t="s">
        <v>68</v>
      </c>
      <c r="L225" s="12" t="s">
        <v>110</v>
      </c>
      <c r="M225" s="46"/>
    </row>
    <row r="226" spans="1:13" ht="37.5" x14ac:dyDescent="0.35">
      <c r="A226" s="1">
        <v>41474</v>
      </c>
      <c r="B226" s="7" t="s">
        <v>237</v>
      </c>
      <c r="C226" s="11" t="s">
        <v>525</v>
      </c>
      <c r="D226" s="11">
        <v>2013</v>
      </c>
      <c r="E226" s="5" t="s">
        <v>85</v>
      </c>
      <c r="F226" s="23" t="s">
        <v>101</v>
      </c>
      <c r="G226" s="5" t="s">
        <v>526</v>
      </c>
      <c r="H226" s="12" t="s">
        <v>527</v>
      </c>
      <c r="I226" s="12" t="s">
        <v>88</v>
      </c>
      <c r="J226" s="12" t="s">
        <v>94</v>
      </c>
      <c r="K226" s="12" t="s">
        <v>68</v>
      </c>
      <c r="L226" s="11" t="s">
        <v>232</v>
      </c>
      <c r="M226" s="46"/>
    </row>
    <row r="227" spans="1:13" ht="37.5" x14ac:dyDescent="0.35">
      <c r="A227" s="13">
        <v>41471</v>
      </c>
      <c r="B227" s="7" t="s">
        <v>237</v>
      </c>
      <c r="C227" s="11" t="s">
        <v>528</v>
      </c>
      <c r="D227" s="11">
        <v>2013</v>
      </c>
      <c r="E227" s="5" t="s">
        <v>85</v>
      </c>
      <c r="F227" s="23" t="s">
        <v>1128</v>
      </c>
      <c r="G227" s="11" t="s">
        <v>529</v>
      </c>
      <c r="H227" s="12" t="s">
        <v>87</v>
      </c>
      <c r="I227" s="12" t="s">
        <v>88</v>
      </c>
      <c r="J227" s="12" t="s">
        <v>94</v>
      </c>
      <c r="K227" s="12" t="s">
        <v>68</v>
      </c>
      <c r="L227" s="12" t="s">
        <v>203</v>
      </c>
      <c r="M227" s="46"/>
    </row>
    <row r="228" spans="1:13" ht="37.5" x14ac:dyDescent="0.35">
      <c r="A228" s="13">
        <v>41415</v>
      </c>
      <c r="B228" s="7" t="s">
        <v>90</v>
      </c>
      <c r="C228" s="11" t="s">
        <v>530</v>
      </c>
      <c r="D228" s="11">
        <v>2013</v>
      </c>
      <c r="E228" s="11" t="s">
        <v>92</v>
      </c>
      <c r="F228" s="23" t="s">
        <v>1134</v>
      </c>
      <c r="G228" s="11" t="s">
        <v>531</v>
      </c>
      <c r="H228" s="12" t="s">
        <v>87</v>
      </c>
      <c r="I228" s="12" t="s">
        <v>88</v>
      </c>
      <c r="J228" s="12" t="s">
        <v>94</v>
      </c>
      <c r="K228" s="12" t="s">
        <v>68</v>
      </c>
      <c r="L228" s="12" t="s">
        <v>110</v>
      </c>
      <c r="M228" s="46"/>
    </row>
    <row r="229" spans="1:13" ht="41.15" customHeight="1" x14ac:dyDescent="0.35">
      <c r="A229" s="14">
        <v>41409</v>
      </c>
      <c r="B229" s="7" t="s">
        <v>440</v>
      </c>
      <c r="C229" s="11" t="s">
        <v>532</v>
      </c>
      <c r="D229" s="11">
        <v>2013</v>
      </c>
      <c r="E229" s="7" t="s">
        <v>442</v>
      </c>
      <c r="F229" s="23" t="s">
        <v>1126</v>
      </c>
      <c r="G229" s="38" t="s">
        <v>533</v>
      </c>
      <c r="H229" s="12" t="s">
        <v>87</v>
      </c>
      <c r="I229" s="12" t="s">
        <v>88</v>
      </c>
      <c r="J229" s="12" t="s">
        <v>94</v>
      </c>
      <c r="K229" s="12" t="s">
        <v>68</v>
      </c>
      <c r="L229" s="11" t="s">
        <v>1163</v>
      </c>
      <c r="M229" s="46"/>
    </row>
    <row r="230" spans="1:13" ht="62.5" x14ac:dyDescent="0.35">
      <c r="A230" s="13">
        <v>41393</v>
      </c>
      <c r="B230" s="5" t="s">
        <v>237</v>
      </c>
      <c r="C230" s="11" t="s">
        <v>534</v>
      </c>
      <c r="D230" s="11">
        <v>2013</v>
      </c>
      <c r="E230" s="5" t="s">
        <v>85</v>
      </c>
      <c r="F230" s="23" t="s">
        <v>1126</v>
      </c>
      <c r="G230" s="11" t="s">
        <v>535</v>
      </c>
      <c r="H230" s="12" t="s">
        <v>87</v>
      </c>
      <c r="I230" s="12" t="s">
        <v>88</v>
      </c>
      <c r="J230" s="12" t="s">
        <v>94</v>
      </c>
      <c r="K230" s="12" t="s">
        <v>68</v>
      </c>
      <c r="L230" s="11" t="s">
        <v>1163</v>
      </c>
      <c r="M230" s="46"/>
    </row>
    <row r="231" spans="1:13" ht="37.5" x14ac:dyDescent="0.35">
      <c r="A231" s="15">
        <v>41332</v>
      </c>
      <c r="B231" s="5" t="s">
        <v>106</v>
      </c>
      <c r="C231" s="11" t="s">
        <v>536</v>
      </c>
      <c r="D231" s="11">
        <v>2013</v>
      </c>
      <c r="E231" s="11" t="s">
        <v>92</v>
      </c>
      <c r="F231" s="23" t="s">
        <v>1125</v>
      </c>
      <c r="G231" s="11" t="s">
        <v>537</v>
      </c>
      <c r="H231" s="12" t="s">
        <v>87</v>
      </c>
      <c r="I231" s="12" t="s">
        <v>538</v>
      </c>
      <c r="J231" s="12" t="s">
        <v>1219</v>
      </c>
      <c r="K231" s="12" t="s">
        <v>68</v>
      </c>
      <c r="L231" s="12" t="s">
        <v>539</v>
      </c>
      <c r="M231" s="46"/>
    </row>
    <row r="232" spans="1:13" ht="44.4" customHeight="1" x14ac:dyDescent="0.35">
      <c r="A232" s="1">
        <v>41271</v>
      </c>
      <c r="B232" s="5" t="s">
        <v>106</v>
      </c>
      <c r="C232" s="11" t="s">
        <v>540</v>
      </c>
      <c r="D232" s="11">
        <v>2012</v>
      </c>
      <c r="E232" s="11" t="s">
        <v>104</v>
      </c>
      <c r="F232" s="23" t="s">
        <v>1128</v>
      </c>
      <c r="G232" s="6" t="s">
        <v>541</v>
      </c>
      <c r="H232" s="12" t="s">
        <v>87</v>
      </c>
      <c r="I232" s="12" t="s">
        <v>88</v>
      </c>
      <c r="J232" s="12" t="s">
        <v>94</v>
      </c>
      <c r="K232" s="12" t="s">
        <v>68</v>
      </c>
      <c r="L232" s="12" t="s">
        <v>140</v>
      </c>
      <c r="M232" s="46"/>
    </row>
    <row r="233" spans="1:13" ht="87.5" x14ac:dyDescent="0.35">
      <c r="A233" s="13">
        <v>41264</v>
      </c>
      <c r="B233" s="5" t="s">
        <v>106</v>
      </c>
      <c r="C233" s="11" t="s">
        <v>542</v>
      </c>
      <c r="D233" s="11">
        <v>2012</v>
      </c>
      <c r="E233" s="11" t="s">
        <v>180</v>
      </c>
      <c r="F233" s="23" t="s">
        <v>1129</v>
      </c>
      <c r="G233" s="11" t="s">
        <v>543</v>
      </c>
      <c r="H233" s="12" t="s">
        <v>544</v>
      </c>
      <c r="I233" s="12" t="s">
        <v>88</v>
      </c>
      <c r="J233" s="12" t="s">
        <v>94</v>
      </c>
      <c r="K233" s="12" t="s">
        <v>68</v>
      </c>
      <c r="L233" s="12" t="s">
        <v>545</v>
      </c>
      <c r="M233" s="46"/>
    </row>
    <row r="234" spans="1:13" ht="37.5" x14ac:dyDescent="0.35">
      <c r="A234" s="13">
        <v>41264</v>
      </c>
      <c r="B234" s="5" t="s">
        <v>127</v>
      </c>
      <c r="C234" s="11" t="s">
        <v>546</v>
      </c>
      <c r="D234" s="11">
        <v>2012</v>
      </c>
      <c r="E234" s="11" t="s">
        <v>92</v>
      </c>
      <c r="F234" s="23" t="s">
        <v>1130</v>
      </c>
      <c r="G234" s="11" t="s">
        <v>547</v>
      </c>
      <c r="H234" s="12" t="s">
        <v>87</v>
      </c>
      <c r="I234" s="12" t="s">
        <v>88</v>
      </c>
      <c r="J234" s="12" t="s">
        <v>94</v>
      </c>
      <c r="K234" s="12" t="s">
        <v>68</v>
      </c>
      <c r="L234" s="12" t="s">
        <v>545</v>
      </c>
      <c r="M234" s="46"/>
    </row>
    <row r="235" spans="1:13" ht="25" x14ac:dyDescent="0.35">
      <c r="A235" s="16">
        <v>41246</v>
      </c>
      <c r="B235" s="5" t="s">
        <v>127</v>
      </c>
      <c r="C235" s="11" t="s">
        <v>548</v>
      </c>
      <c r="D235" s="11">
        <v>2012</v>
      </c>
      <c r="E235" s="17" t="s">
        <v>39</v>
      </c>
      <c r="F235" s="23" t="s">
        <v>1130</v>
      </c>
      <c r="G235" s="11" t="s">
        <v>549</v>
      </c>
      <c r="H235" s="12" t="s">
        <v>87</v>
      </c>
      <c r="I235" s="12" t="s">
        <v>88</v>
      </c>
      <c r="J235" s="12" t="s">
        <v>94</v>
      </c>
      <c r="K235" s="12" t="s">
        <v>68</v>
      </c>
      <c r="L235" s="11" t="s">
        <v>158</v>
      </c>
      <c r="M235" s="46"/>
    </row>
    <row r="236" spans="1:13" ht="75" x14ac:dyDescent="0.35">
      <c r="A236" s="13">
        <v>41192</v>
      </c>
      <c r="B236" s="5" t="s">
        <v>106</v>
      </c>
      <c r="C236" s="11" t="s">
        <v>550</v>
      </c>
      <c r="D236" s="11">
        <v>2012</v>
      </c>
      <c r="E236" s="11" t="s">
        <v>92</v>
      </c>
      <c r="F236" s="23" t="s">
        <v>1124</v>
      </c>
      <c r="G236" s="11" t="s">
        <v>551</v>
      </c>
      <c r="H236" s="12" t="s">
        <v>87</v>
      </c>
      <c r="I236" s="12" t="s">
        <v>88</v>
      </c>
      <c r="J236" s="12" t="s">
        <v>94</v>
      </c>
      <c r="K236" s="12" t="s">
        <v>68</v>
      </c>
      <c r="L236" s="11" t="s">
        <v>199</v>
      </c>
      <c r="M236" s="46"/>
    </row>
    <row r="237" spans="1:13" ht="62.5" x14ac:dyDescent="0.35">
      <c r="A237" s="15">
        <v>41173</v>
      </c>
      <c r="B237" s="5" t="s">
        <v>106</v>
      </c>
      <c r="C237" s="11" t="s">
        <v>552</v>
      </c>
      <c r="D237" s="11">
        <v>2012</v>
      </c>
      <c r="E237" s="11" t="s">
        <v>92</v>
      </c>
      <c r="F237" s="23" t="s">
        <v>1124</v>
      </c>
      <c r="G237" s="5" t="s">
        <v>553</v>
      </c>
      <c r="H237" s="12" t="s">
        <v>87</v>
      </c>
      <c r="I237" s="12" t="s">
        <v>88</v>
      </c>
      <c r="J237" s="12" t="s">
        <v>94</v>
      </c>
      <c r="K237" s="12" t="s">
        <v>68</v>
      </c>
      <c r="L237" s="11" t="s">
        <v>199</v>
      </c>
      <c r="M237" s="46"/>
    </row>
    <row r="238" spans="1:13" ht="37.5" x14ac:dyDescent="0.35">
      <c r="A238" s="15">
        <v>41166</v>
      </c>
      <c r="B238" s="5" t="s">
        <v>106</v>
      </c>
      <c r="C238" s="11" t="s">
        <v>554</v>
      </c>
      <c r="D238" s="11">
        <v>2012</v>
      </c>
      <c r="E238" s="5" t="s">
        <v>555</v>
      </c>
      <c r="F238" s="23" t="s">
        <v>1127</v>
      </c>
      <c r="G238" s="11" t="s">
        <v>556</v>
      </c>
      <c r="H238" s="12" t="s">
        <v>87</v>
      </c>
      <c r="I238" s="12" t="s">
        <v>88</v>
      </c>
      <c r="J238" s="12" t="s">
        <v>94</v>
      </c>
      <c r="K238" s="12" t="s">
        <v>68</v>
      </c>
      <c r="L238" s="12" t="s">
        <v>557</v>
      </c>
      <c r="M238" s="46"/>
    </row>
    <row r="239" spans="1:13" ht="50" x14ac:dyDescent="0.35">
      <c r="A239" s="15">
        <v>41155</v>
      </c>
      <c r="B239" s="5" t="s">
        <v>106</v>
      </c>
      <c r="C239" s="11" t="s">
        <v>558</v>
      </c>
      <c r="D239" s="11">
        <v>2012</v>
      </c>
      <c r="E239" s="11" t="s">
        <v>92</v>
      </c>
      <c r="F239" s="23" t="s">
        <v>1130</v>
      </c>
      <c r="G239" s="5" t="s">
        <v>559</v>
      </c>
      <c r="H239" s="12" t="s">
        <v>87</v>
      </c>
      <c r="I239" s="12" t="s">
        <v>212</v>
      </c>
      <c r="J239" s="12" t="s">
        <v>94</v>
      </c>
      <c r="K239" s="12" t="s">
        <v>68</v>
      </c>
      <c r="L239" s="11" t="s">
        <v>158</v>
      </c>
      <c r="M239" s="46"/>
    </row>
    <row r="240" spans="1:13" ht="62.5" x14ac:dyDescent="0.35">
      <c r="A240" s="1">
        <v>41155</v>
      </c>
      <c r="B240" s="5" t="s">
        <v>106</v>
      </c>
      <c r="C240" s="11" t="s">
        <v>560</v>
      </c>
      <c r="D240" s="11">
        <v>2012</v>
      </c>
      <c r="E240" s="11" t="s">
        <v>92</v>
      </c>
      <c r="F240" s="23" t="s">
        <v>1130</v>
      </c>
      <c r="G240" s="5" t="s">
        <v>561</v>
      </c>
      <c r="H240" s="12" t="s">
        <v>87</v>
      </c>
      <c r="I240" s="12" t="s">
        <v>538</v>
      </c>
      <c r="J240" s="12" t="s">
        <v>1219</v>
      </c>
      <c r="K240" s="12" t="s">
        <v>68</v>
      </c>
      <c r="L240" s="11" t="s">
        <v>158</v>
      </c>
      <c r="M240" s="46"/>
    </row>
    <row r="241" spans="1:13" ht="37.5" x14ac:dyDescent="0.35">
      <c r="A241" s="15">
        <v>41152</v>
      </c>
      <c r="B241" s="5" t="s">
        <v>106</v>
      </c>
      <c r="C241" s="11" t="s">
        <v>562</v>
      </c>
      <c r="D241" s="11">
        <v>2012</v>
      </c>
      <c r="E241" s="11" t="s">
        <v>92</v>
      </c>
      <c r="F241" s="23" t="s">
        <v>1134</v>
      </c>
      <c r="G241" s="11" t="s">
        <v>563</v>
      </c>
      <c r="H241" s="12" t="s">
        <v>87</v>
      </c>
      <c r="I241" s="12" t="s">
        <v>88</v>
      </c>
      <c r="J241" s="12" t="s">
        <v>94</v>
      </c>
      <c r="K241" s="12" t="s">
        <v>68</v>
      </c>
      <c r="L241" s="12" t="s">
        <v>564</v>
      </c>
      <c r="M241" s="46"/>
    </row>
    <row r="242" spans="1:13" ht="37.5" x14ac:dyDescent="0.35">
      <c r="A242" s="15">
        <v>41142</v>
      </c>
      <c r="B242" s="5" t="s">
        <v>237</v>
      </c>
      <c r="C242" s="11" t="s">
        <v>565</v>
      </c>
      <c r="D242" s="11">
        <v>2012</v>
      </c>
      <c r="E242" s="5" t="s">
        <v>85</v>
      </c>
      <c r="F242" s="23" t="s">
        <v>1131</v>
      </c>
      <c r="G242" s="11" t="s">
        <v>566</v>
      </c>
      <c r="H242" s="12" t="s">
        <v>567</v>
      </c>
      <c r="I242" s="12" t="s">
        <v>88</v>
      </c>
      <c r="J242" s="12" t="s">
        <v>94</v>
      </c>
      <c r="K242" s="12" t="s">
        <v>68</v>
      </c>
      <c r="L242" s="12" t="s">
        <v>344</v>
      </c>
      <c r="M242" s="46"/>
    </row>
    <row r="243" spans="1:13" ht="50" x14ac:dyDescent="0.35">
      <c r="A243" s="15">
        <v>41138</v>
      </c>
      <c r="B243" s="5" t="s">
        <v>106</v>
      </c>
      <c r="C243" s="11" t="s">
        <v>568</v>
      </c>
      <c r="D243" s="11">
        <v>2012</v>
      </c>
      <c r="E243" s="11" t="s">
        <v>92</v>
      </c>
      <c r="F243" s="23" t="s">
        <v>1152</v>
      </c>
      <c r="G243" s="11" t="s">
        <v>569</v>
      </c>
      <c r="H243" s="12" t="s">
        <v>87</v>
      </c>
      <c r="I243" s="12" t="s">
        <v>538</v>
      </c>
      <c r="J243" s="12" t="s">
        <v>1219</v>
      </c>
      <c r="K243" s="12" t="s">
        <v>68</v>
      </c>
      <c r="L243" s="12" t="s">
        <v>564</v>
      </c>
      <c r="M243" s="46"/>
    </row>
    <row r="244" spans="1:13" ht="37.5" x14ac:dyDescent="0.35">
      <c r="A244" s="13">
        <v>41123</v>
      </c>
      <c r="B244" s="5" t="s">
        <v>127</v>
      </c>
      <c r="C244" s="11" t="s">
        <v>570</v>
      </c>
      <c r="D244" s="11">
        <v>2012</v>
      </c>
      <c r="E244" s="11" t="s">
        <v>39</v>
      </c>
      <c r="F244" s="23" t="s">
        <v>1134</v>
      </c>
      <c r="G244" s="11" t="s">
        <v>571</v>
      </c>
      <c r="H244" s="12" t="s">
        <v>87</v>
      </c>
      <c r="I244" s="12" t="s">
        <v>88</v>
      </c>
      <c r="J244" s="12" t="s">
        <v>94</v>
      </c>
      <c r="K244" s="12" t="s">
        <v>68</v>
      </c>
      <c r="L244" s="12" t="s">
        <v>207</v>
      </c>
      <c r="M244" s="46"/>
    </row>
    <row r="245" spans="1:13" ht="50" x14ac:dyDescent="0.35">
      <c r="A245" s="1">
        <v>41065</v>
      </c>
      <c r="B245" s="5" t="s">
        <v>106</v>
      </c>
      <c r="C245" s="11" t="s">
        <v>572</v>
      </c>
      <c r="D245" s="11">
        <v>2012</v>
      </c>
      <c r="E245" s="11" t="s">
        <v>92</v>
      </c>
      <c r="F245" s="23" t="s">
        <v>1129</v>
      </c>
      <c r="G245" s="5" t="s">
        <v>573</v>
      </c>
      <c r="H245" s="12" t="s">
        <v>87</v>
      </c>
      <c r="I245" s="12" t="s">
        <v>88</v>
      </c>
      <c r="J245" s="12" t="s">
        <v>94</v>
      </c>
      <c r="K245" s="12" t="s">
        <v>68</v>
      </c>
      <c r="L245" s="12" t="s">
        <v>574</v>
      </c>
      <c r="M245" s="46"/>
    </row>
    <row r="246" spans="1:13" ht="50" x14ac:dyDescent="0.35">
      <c r="A246" s="1">
        <v>41065</v>
      </c>
      <c r="B246" s="5" t="s">
        <v>106</v>
      </c>
      <c r="C246" s="11" t="s">
        <v>575</v>
      </c>
      <c r="D246" s="11">
        <v>2012</v>
      </c>
      <c r="E246" s="11" t="s">
        <v>92</v>
      </c>
      <c r="F246" s="23" t="s">
        <v>1129</v>
      </c>
      <c r="G246" s="5" t="s">
        <v>576</v>
      </c>
      <c r="H246" s="12" t="s">
        <v>87</v>
      </c>
      <c r="I246" s="12" t="s">
        <v>88</v>
      </c>
      <c r="J246" s="12" t="s">
        <v>94</v>
      </c>
      <c r="K246" s="12" t="s">
        <v>68</v>
      </c>
      <c r="L246" s="12" t="s">
        <v>574</v>
      </c>
      <c r="M246" s="46"/>
    </row>
    <row r="247" spans="1:13" ht="62.5" x14ac:dyDescent="0.35">
      <c r="A247" s="15">
        <v>41032</v>
      </c>
      <c r="B247" s="5" t="s">
        <v>106</v>
      </c>
      <c r="C247" s="11" t="s">
        <v>577</v>
      </c>
      <c r="D247" s="11">
        <v>2012</v>
      </c>
      <c r="E247" s="11" t="s">
        <v>92</v>
      </c>
      <c r="F247" s="23" t="s">
        <v>1124</v>
      </c>
      <c r="G247" s="11" t="s">
        <v>578</v>
      </c>
      <c r="H247" s="12" t="s">
        <v>87</v>
      </c>
      <c r="I247" s="12" t="s">
        <v>88</v>
      </c>
      <c r="J247" s="12" t="s">
        <v>94</v>
      </c>
      <c r="K247" s="12" t="s">
        <v>68</v>
      </c>
      <c r="L247" s="12" t="s">
        <v>207</v>
      </c>
      <c r="M247" s="46"/>
    </row>
    <row r="248" spans="1:13" ht="37.5" x14ac:dyDescent="0.35">
      <c r="A248" s="13">
        <v>41023</v>
      </c>
      <c r="B248" s="5" t="s">
        <v>237</v>
      </c>
      <c r="C248" s="11" t="s">
        <v>579</v>
      </c>
      <c r="D248" s="11">
        <v>2012</v>
      </c>
      <c r="E248" s="5" t="s">
        <v>85</v>
      </c>
      <c r="F248" s="23" t="s">
        <v>1131</v>
      </c>
      <c r="G248" s="11" t="s">
        <v>580</v>
      </c>
      <c r="H248" s="12" t="s">
        <v>581</v>
      </c>
      <c r="I248" s="12" t="s">
        <v>212</v>
      </c>
      <c r="J248" s="12" t="s">
        <v>94</v>
      </c>
      <c r="K248" s="12" t="s">
        <v>68</v>
      </c>
      <c r="L248" s="12" t="s">
        <v>344</v>
      </c>
      <c r="M248" s="46"/>
    </row>
    <row r="249" spans="1:13" ht="50" x14ac:dyDescent="0.35">
      <c r="A249" s="13">
        <v>40945</v>
      </c>
      <c r="B249" s="5" t="s">
        <v>96</v>
      </c>
      <c r="C249" s="11" t="s">
        <v>582</v>
      </c>
      <c r="D249" s="11">
        <v>2012</v>
      </c>
      <c r="E249" s="11" t="s">
        <v>92</v>
      </c>
      <c r="F249" s="23" t="s">
        <v>1134</v>
      </c>
      <c r="G249" s="11" t="s">
        <v>583</v>
      </c>
      <c r="H249" s="12" t="s">
        <v>87</v>
      </c>
      <c r="I249" s="12" t="s">
        <v>88</v>
      </c>
      <c r="J249" s="12" t="s">
        <v>94</v>
      </c>
      <c r="K249" s="12" t="s">
        <v>68</v>
      </c>
      <c r="L249" s="12" t="s">
        <v>584</v>
      </c>
      <c r="M249" s="46"/>
    </row>
    <row r="250" spans="1:13" ht="37.5" x14ac:dyDescent="0.35">
      <c r="A250" s="16">
        <v>40918</v>
      </c>
      <c r="B250" s="5" t="s">
        <v>96</v>
      </c>
      <c r="C250" s="11" t="s">
        <v>585</v>
      </c>
      <c r="D250" s="11">
        <v>2012</v>
      </c>
      <c r="E250" s="5" t="s">
        <v>39</v>
      </c>
      <c r="F250" s="23" t="s">
        <v>1125</v>
      </c>
      <c r="G250" s="11" t="s">
        <v>586</v>
      </c>
      <c r="H250" s="12" t="s">
        <v>87</v>
      </c>
      <c r="I250" s="12" t="s">
        <v>88</v>
      </c>
      <c r="J250" s="12" t="s">
        <v>94</v>
      </c>
      <c r="K250" s="12" t="s">
        <v>68</v>
      </c>
      <c r="L250" s="12" t="s">
        <v>587</v>
      </c>
      <c r="M250" s="46"/>
    </row>
    <row r="251" spans="1:13" ht="25" x14ac:dyDescent="0.35">
      <c r="A251" s="13">
        <v>40909</v>
      </c>
      <c r="B251" s="17" t="s">
        <v>588</v>
      </c>
      <c r="C251" s="11"/>
      <c r="D251" s="11">
        <v>2012</v>
      </c>
      <c r="E251" s="11" t="s">
        <v>92</v>
      </c>
      <c r="F251" s="23" t="s">
        <v>1130</v>
      </c>
      <c r="G251" s="39" t="s">
        <v>589</v>
      </c>
      <c r="H251" s="12" t="s">
        <v>87</v>
      </c>
      <c r="I251" s="12" t="s">
        <v>88</v>
      </c>
      <c r="J251" s="12" t="s">
        <v>94</v>
      </c>
      <c r="K251" s="12" t="s">
        <v>68</v>
      </c>
      <c r="L251" s="12" t="s">
        <v>110</v>
      </c>
      <c r="M251" s="46"/>
    </row>
    <row r="252" spans="1:13" ht="75" x14ac:dyDescent="0.35">
      <c r="A252" s="13">
        <v>40892</v>
      </c>
      <c r="B252" s="5" t="s">
        <v>90</v>
      </c>
      <c r="C252" s="11" t="s">
        <v>590</v>
      </c>
      <c r="D252" s="11">
        <v>2011</v>
      </c>
      <c r="E252" s="5" t="s">
        <v>555</v>
      </c>
      <c r="F252" s="23" t="s">
        <v>1126</v>
      </c>
      <c r="G252" s="40" t="s">
        <v>591</v>
      </c>
      <c r="H252" s="12" t="s">
        <v>87</v>
      </c>
      <c r="I252" s="12" t="s">
        <v>212</v>
      </c>
      <c r="J252" s="12" t="s">
        <v>94</v>
      </c>
      <c r="K252" s="12" t="s">
        <v>68</v>
      </c>
      <c r="L252" s="12" t="s">
        <v>1164</v>
      </c>
      <c r="M252" s="46"/>
    </row>
    <row r="253" spans="1:13" ht="25" x14ac:dyDescent="0.35">
      <c r="A253" s="13">
        <v>40813</v>
      </c>
      <c r="B253" s="5" t="s">
        <v>127</v>
      </c>
      <c r="C253" s="11" t="s">
        <v>592</v>
      </c>
      <c r="D253" s="11">
        <v>2011</v>
      </c>
      <c r="E253" s="11" t="s">
        <v>39</v>
      </c>
      <c r="F253" s="23" t="s">
        <v>1125</v>
      </c>
      <c r="G253" s="11" t="s">
        <v>593</v>
      </c>
      <c r="H253" s="12" t="s">
        <v>448</v>
      </c>
      <c r="I253" s="12" t="s">
        <v>88</v>
      </c>
      <c r="J253" s="12" t="s">
        <v>94</v>
      </c>
      <c r="K253" s="12" t="s">
        <v>68</v>
      </c>
      <c r="L253" s="12" t="s">
        <v>110</v>
      </c>
      <c r="M253" s="46"/>
    </row>
    <row r="254" spans="1:13" ht="25" x14ac:dyDescent="0.35">
      <c r="A254" s="13">
        <v>40813</v>
      </c>
      <c r="B254" s="5" t="s">
        <v>127</v>
      </c>
      <c r="C254" s="11" t="s">
        <v>594</v>
      </c>
      <c r="D254" s="11">
        <v>2011</v>
      </c>
      <c r="E254" s="11" t="s">
        <v>39</v>
      </c>
      <c r="F254" s="23" t="s">
        <v>1125</v>
      </c>
      <c r="G254" s="11" t="s">
        <v>595</v>
      </c>
      <c r="H254" s="12" t="s">
        <v>596</v>
      </c>
      <c r="I254" s="12" t="s">
        <v>88</v>
      </c>
      <c r="J254" s="12" t="s">
        <v>94</v>
      </c>
      <c r="K254" s="12" t="s">
        <v>68</v>
      </c>
      <c r="L254" s="12" t="s">
        <v>110</v>
      </c>
      <c r="M254" s="46"/>
    </row>
    <row r="255" spans="1:13" ht="50" x14ac:dyDescent="0.35">
      <c r="A255" s="1">
        <v>40738</v>
      </c>
      <c r="B255" s="5" t="s">
        <v>144</v>
      </c>
      <c r="C255" s="11" t="s">
        <v>597</v>
      </c>
      <c r="D255" s="11">
        <v>2011</v>
      </c>
      <c r="E255" s="5" t="s">
        <v>391</v>
      </c>
      <c r="F255" s="23" t="s">
        <v>1124</v>
      </c>
      <c r="G255" s="17" t="s">
        <v>598</v>
      </c>
      <c r="H255" s="12" t="s">
        <v>87</v>
      </c>
      <c r="I255" s="12" t="s">
        <v>88</v>
      </c>
      <c r="J255" s="12" t="s">
        <v>94</v>
      </c>
      <c r="K255" s="12" t="s">
        <v>68</v>
      </c>
      <c r="L255" s="11" t="s">
        <v>1248</v>
      </c>
      <c r="M255" s="46"/>
    </row>
    <row r="256" spans="1:13" ht="25" x14ac:dyDescent="0.35">
      <c r="A256" s="1">
        <v>40738</v>
      </c>
      <c r="B256" s="5" t="s">
        <v>144</v>
      </c>
      <c r="C256" s="11" t="s">
        <v>599</v>
      </c>
      <c r="D256" s="11">
        <v>2010</v>
      </c>
      <c r="E256" s="5" t="s">
        <v>391</v>
      </c>
      <c r="F256" s="23" t="s">
        <v>1130</v>
      </c>
      <c r="G256" s="17" t="s">
        <v>600</v>
      </c>
      <c r="H256" s="12" t="s">
        <v>87</v>
      </c>
      <c r="I256" s="12" t="s">
        <v>88</v>
      </c>
      <c r="J256" s="12" t="s">
        <v>94</v>
      </c>
      <c r="K256" s="12" t="s">
        <v>68</v>
      </c>
      <c r="L256" s="12" t="s">
        <v>307</v>
      </c>
      <c r="M256" s="46"/>
    </row>
    <row r="257" spans="1:13" ht="62.5" x14ac:dyDescent="0.35">
      <c r="A257" s="13">
        <v>40724</v>
      </c>
      <c r="B257" s="5" t="s">
        <v>82</v>
      </c>
      <c r="C257" s="11" t="s">
        <v>91</v>
      </c>
      <c r="D257" s="11">
        <v>2011</v>
      </c>
      <c r="E257" s="5" t="s">
        <v>85</v>
      </c>
      <c r="F257" s="23" t="s">
        <v>101</v>
      </c>
      <c r="G257" s="11" t="s">
        <v>601</v>
      </c>
      <c r="H257" s="12" t="s">
        <v>87</v>
      </c>
      <c r="I257" s="12" t="s">
        <v>88</v>
      </c>
      <c r="J257" s="12" t="s">
        <v>94</v>
      </c>
      <c r="K257" s="12" t="s">
        <v>68</v>
      </c>
      <c r="L257" s="12" t="s">
        <v>602</v>
      </c>
      <c r="M257" s="46"/>
    </row>
    <row r="258" spans="1:13" ht="50" x14ac:dyDescent="0.35">
      <c r="A258" s="13">
        <v>40718</v>
      </c>
      <c r="B258" s="5" t="s">
        <v>82</v>
      </c>
      <c r="C258" s="11" t="s">
        <v>603</v>
      </c>
      <c r="D258" s="11">
        <v>2011</v>
      </c>
      <c r="E258" s="5" t="s">
        <v>85</v>
      </c>
      <c r="F258" s="23" t="s">
        <v>1125</v>
      </c>
      <c r="G258" s="11" t="s">
        <v>604</v>
      </c>
      <c r="H258" s="12" t="s">
        <v>605</v>
      </c>
      <c r="I258" s="12" t="s">
        <v>88</v>
      </c>
      <c r="J258" s="12" t="s">
        <v>94</v>
      </c>
      <c r="K258" s="12" t="s">
        <v>68</v>
      </c>
      <c r="L258" s="12" t="s">
        <v>307</v>
      </c>
      <c r="M258" s="46"/>
    </row>
    <row r="259" spans="1:13" ht="25" x14ac:dyDescent="0.35">
      <c r="A259" s="13">
        <v>40710</v>
      </c>
      <c r="B259" s="5" t="s">
        <v>82</v>
      </c>
      <c r="C259" s="11" t="s">
        <v>606</v>
      </c>
      <c r="D259" s="11">
        <v>2011</v>
      </c>
      <c r="E259" s="5" t="s">
        <v>85</v>
      </c>
      <c r="F259" s="23" t="s">
        <v>1125</v>
      </c>
      <c r="G259" s="11" t="s">
        <v>607</v>
      </c>
      <c r="H259" s="12" t="s">
        <v>608</v>
      </c>
      <c r="I259" s="12" t="s">
        <v>212</v>
      </c>
      <c r="J259" s="12" t="s">
        <v>94</v>
      </c>
      <c r="K259" s="12" t="s">
        <v>68</v>
      </c>
      <c r="L259" s="12" t="s">
        <v>307</v>
      </c>
      <c r="M259" s="46"/>
    </row>
    <row r="260" spans="1:13" ht="62.5" x14ac:dyDescent="0.35">
      <c r="A260" s="13">
        <v>40688</v>
      </c>
      <c r="B260" s="5" t="s">
        <v>90</v>
      </c>
      <c r="C260" s="11" t="s">
        <v>609</v>
      </c>
      <c r="D260" s="11">
        <v>2011</v>
      </c>
      <c r="E260" s="5" t="s">
        <v>555</v>
      </c>
      <c r="F260" s="23" t="s">
        <v>1152</v>
      </c>
      <c r="G260" s="11" t="s">
        <v>610</v>
      </c>
      <c r="H260" s="12" t="s">
        <v>87</v>
      </c>
      <c r="I260" s="12" t="s">
        <v>88</v>
      </c>
      <c r="J260" s="12" t="s">
        <v>94</v>
      </c>
      <c r="K260" s="12" t="s">
        <v>68</v>
      </c>
      <c r="L260" s="11" t="s">
        <v>158</v>
      </c>
      <c r="M260" s="46"/>
    </row>
    <row r="261" spans="1:13" ht="50" x14ac:dyDescent="0.35">
      <c r="A261" s="13">
        <v>40653</v>
      </c>
      <c r="B261" s="5" t="s">
        <v>90</v>
      </c>
      <c r="C261" s="11" t="s">
        <v>611</v>
      </c>
      <c r="D261" s="11">
        <v>2011</v>
      </c>
      <c r="E261" s="11" t="s">
        <v>612</v>
      </c>
      <c r="F261" s="23" t="s">
        <v>1124</v>
      </c>
      <c r="G261" s="11" t="s">
        <v>613</v>
      </c>
      <c r="H261" s="12" t="s">
        <v>87</v>
      </c>
      <c r="I261" s="12" t="s">
        <v>88</v>
      </c>
      <c r="J261" s="12" t="s">
        <v>94</v>
      </c>
      <c r="K261" s="12" t="s">
        <v>68</v>
      </c>
      <c r="L261" s="12" t="s">
        <v>307</v>
      </c>
      <c r="M261" s="46"/>
    </row>
    <row r="262" spans="1:13" ht="38.4" customHeight="1" x14ac:dyDescent="0.35">
      <c r="A262" s="1">
        <v>40588</v>
      </c>
      <c r="B262" s="5" t="s">
        <v>90</v>
      </c>
      <c r="C262" s="11" t="s">
        <v>614</v>
      </c>
      <c r="D262" s="11">
        <v>2011</v>
      </c>
      <c r="E262" s="11" t="s">
        <v>104</v>
      </c>
      <c r="F262" s="23" t="s">
        <v>1128</v>
      </c>
      <c r="G262" s="6" t="s">
        <v>615</v>
      </c>
      <c r="H262" s="12" t="s">
        <v>87</v>
      </c>
      <c r="I262" s="12" t="s">
        <v>88</v>
      </c>
      <c r="J262" s="12" t="s">
        <v>94</v>
      </c>
      <c r="K262" s="12" t="s">
        <v>68</v>
      </c>
      <c r="L262" s="12" t="s">
        <v>140</v>
      </c>
      <c r="M262" s="46"/>
    </row>
    <row r="263" spans="1:13" ht="45.65" customHeight="1" x14ac:dyDescent="0.35">
      <c r="A263" s="1">
        <v>40541</v>
      </c>
      <c r="B263" s="5" t="s">
        <v>90</v>
      </c>
      <c r="C263" s="11" t="s">
        <v>616</v>
      </c>
      <c r="D263" s="11">
        <v>2010</v>
      </c>
      <c r="E263" s="11" t="s">
        <v>104</v>
      </c>
      <c r="F263" s="23" t="s">
        <v>1128</v>
      </c>
      <c r="G263" s="6" t="s">
        <v>617</v>
      </c>
      <c r="H263" s="12" t="s">
        <v>618</v>
      </c>
      <c r="I263" s="12" t="s">
        <v>212</v>
      </c>
      <c r="J263" s="12" t="s">
        <v>94</v>
      </c>
      <c r="K263" s="12" t="s">
        <v>68</v>
      </c>
      <c r="L263" s="12" t="s">
        <v>140</v>
      </c>
      <c r="M263" s="46"/>
    </row>
    <row r="264" spans="1:13" ht="89.15" customHeight="1" x14ac:dyDescent="0.35">
      <c r="A264" s="1">
        <v>40541</v>
      </c>
      <c r="B264" s="5" t="s">
        <v>90</v>
      </c>
      <c r="C264" s="11" t="s">
        <v>619</v>
      </c>
      <c r="D264" s="11">
        <v>2010</v>
      </c>
      <c r="E264" s="5" t="s">
        <v>555</v>
      </c>
      <c r="F264" s="23" t="s">
        <v>1124</v>
      </c>
      <c r="G264" s="5" t="s">
        <v>620</v>
      </c>
      <c r="H264" s="12" t="s">
        <v>621</v>
      </c>
      <c r="I264" s="12" t="s">
        <v>88</v>
      </c>
      <c r="J264" s="12" t="s">
        <v>94</v>
      </c>
      <c r="K264" s="12" t="s">
        <v>68</v>
      </c>
      <c r="L264" s="12" t="s">
        <v>307</v>
      </c>
      <c r="M264" s="46"/>
    </row>
    <row r="265" spans="1:13" ht="79.400000000000006" customHeight="1" x14ac:dyDescent="0.35">
      <c r="A265" s="1">
        <v>40541</v>
      </c>
      <c r="B265" s="5" t="s">
        <v>90</v>
      </c>
      <c r="C265" s="11" t="s">
        <v>622</v>
      </c>
      <c r="D265" s="11">
        <v>2010</v>
      </c>
      <c r="E265" s="5" t="s">
        <v>555</v>
      </c>
      <c r="F265" s="23" t="s">
        <v>1124</v>
      </c>
      <c r="G265" s="5" t="s">
        <v>623</v>
      </c>
      <c r="H265" s="12" t="s">
        <v>624</v>
      </c>
      <c r="I265" s="12" t="s">
        <v>88</v>
      </c>
      <c r="J265" s="12" t="s">
        <v>94</v>
      </c>
      <c r="K265" s="12" t="s">
        <v>68</v>
      </c>
      <c r="L265" s="11" t="s">
        <v>488</v>
      </c>
      <c r="M265" s="46"/>
    </row>
    <row r="266" spans="1:13" ht="33.65" customHeight="1" x14ac:dyDescent="0.35">
      <c r="A266" s="1">
        <v>40535</v>
      </c>
      <c r="B266" s="5" t="s">
        <v>127</v>
      </c>
      <c r="C266" s="11" t="s">
        <v>625</v>
      </c>
      <c r="D266" s="11">
        <v>2010</v>
      </c>
      <c r="E266" s="5" t="s">
        <v>39</v>
      </c>
      <c r="F266" s="23" t="s">
        <v>1134</v>
      </c>
      <c r="G266" s="5" t="s">
        <v>626</v>
      </c>
      <c r="H266" s="12" t="s">
        <v>87</v>
      </c>
      <c r="I266" s="12" t="s">
        <v>88</v>
      </c>
      <c r="J266" s="12" t="s">
        <v>94</v>
      </c>
      <c r="K266" s="12" t="s">
        <v>68</v>
      </c>
      <c r="L266" s="11" t="s">
        <v>627</v>
      </c>
      <c r="M266" s="46"/>
    </row>
    <row r="267" spans="1:13" ht="38.4" customHeight="1" x14ac:dyDescent="0.35">
      <c r="A267" s="13">
        <v>40527</v>
      </c>
      <c r="B267" s="5" t="s">
        <v>440</v>
      </c>
      <c r="C267" s="11" t="s">
        <v>628</v>
      </c>
      <c r="D267" s="11">
        <v>2010</v>
      </c>
      <c r="E267" s="5" t="s">
        <v>442</v>
      </c>
      <c r="F267" s="23" t="s">
        <v>1126</v>
      </c>
      <c r="G267" s="40" t="s">
        <v>629</v>
      </c>
      <c r="H267" s="12" t="s">
        <v>87</v>
      </c>
      <c r="I267" s="12" t="s">
        <v>88</v>
      </c>
      <c r="J267" s="12" t="s">
        <v>94</v>
      </c>
      <c r="K267" s="12" t="s">
        <v>68</v>
      </c>
      <c r="L267" s="11" t="s">
        <v>1156</v>
      </c>
      <c r="M267" s="46"/>
    </row>
    <row r="268" spans="1:13" ht="41.15" customHeight="1" x14ac:dyDescent="0.35">
      <c r="A268" s="13">
        <v>40527</v>
      </c>
      <c r="B268" s="5" t="s">
        <v>440</v>
      </c>
      <c r="C268" s="11" t="s">
        <v>630</v>
      </c>
      <c r="D268" s="11">
        <v>2010</v>
      </c>
      <c r="E268" s="12" t="s">
        <v>442</v>
      </c>
      <c r="F268" s="23" t="s">
        <v>1126</v>
      </c>
      <c r="G268" s="17" t="s">
        <v>631</v>
      </c>
      <c r="H268" s="12" t="s">
        <v>87</v>
      </c>
      <c r="I268" s="12" t="s">
        <v>88</v>
      </c>
      <c r="J268" s="12" t="s">
        <v>94</v>
      </c>
      <c r="K268" s="12" t="s">
        <v>68</v>
      </c>
      <c r="L268" s="11" t="s">
        <v>1156</v>
      </c>
      <c r="M268" s="46"/>
    </row>
    <row r="269" spans="1:13" ht="82.4" customHeight="1" x14ac:dyDescent="0.35">
      <c r="A269" s="2">
        <v>40525</v>
      </c>
      <c r="B269" s="5" t="s">
        <v>127</v>
      </c>
      <c r="C269" s="11" t="s">
        <v>632</v>
      </c>
      <c r="D269" s="11">
        <v>2010</v>
      </c>
      <c r="E269" s="5" t="s">
        <v>511</v>
      </c>
      <c r="F269" s="23" t="s">
        <v>1131</v>
      </c>
      <c r="G269" s="11" t="s">
        <v>633</v>
      </c>
      <c r="H269" s="12" t="s">
        <v>412</v>
      </c>
      <c r="I269" s="12" t="s">
        <v>88</v>
      </c>
      <c r="J269" s="12" t="s">
        <v>94</v>
      </c>
      <c r="K269" s="12" t="s">
        <v>68</v>
      </c>
      <c r="L269" s="11" t="s">
        <v>207</v>
      </c>
      <c r="M269" s="46"/>
    </row>
    <row r="270" spans="1:13" ht="43.4" customHeight="1" x14ac:dyDescent="0.35">
      <c r="A270" s="13">
        <v>40484</v>
      </c>
      <c r="B270" s="5" t="s">
        <v>106</v>
      </c>
      <c r="C270" s="11" t="s">
        <v>634</v>
      </c>
      <c r="D270" s="11">
        <v>2010</v>
      </c>
      <c r="E270" s="5" t="s">
        <v>555</v>
      </c>
      <c r="F270" s="23" t="s">
        <v>1124</v>
      </c>
      <c r="G270" s="11" t="s">
        <v>635</v>
      </c>
      <c r="H270" s="12" t="s">
        <v>87</v>
      </c>
      <c r="I270" s="12" t="s">
        <v>212</v>
      </c>
      <c r="J270" s="12" t="s">
        <v>94</v>
      </c>
      <c r="K270" s="12" t="s">
        <v>68</v>
      </c>
      <c r="L270" s="11" t="s">
        <v>207</v>
      </c>
      <c r="M270" s="46"/>
    </row>
    <row r="271" spans="1:13" ht="36.65" customHeight="1" x14ac:dyDescent="0.35">
      <c r="A271" s="13">
        <v>40484</v>
      </c>
      <c r="B271" s="5" t="s">
        <v>106</v>
      </c>
      <c r="C271" s="11" t="s">
        <v>636</v>
      </c>
      <c r="D271" s="11">
        <v>2010</v>
      </c>
      <c r="E271" s="5" t="s">
        <v>555</v>
      </c>
      <c r="F271" s="23" t="s">
        <v>1124</v>
      </c>
      <c r="G271" s="11" t="s">
        <v>637</v>
      </c>
      <c r="H271" s="12" t="s">
        <v>87</v>
      </c>
      <c r="I271" s="12" t="s">
        <v>88</v>
      </c>
      <c r="J271" s="12" t="s">
        <v>94</v>
      </c>
      <c r="K271" s="12" t="s">
        <v>68</v>
      </c>
      <c r="L271" s="11" t="s">
        <v>207</v>
      </c>
      <c r="M271" s="46"/>
    </row>
    <row r="272" spans="1:13" ht="36.65" customHeight="1" x14ac:dyDescent="0.35">
      <c r="A272" s="13">
        <v>40481</v>
      </c>
      <c r="B272" s="5" t="s">
        <v>638</v>
      </c>
      <c r="C272" s="11" t="s">
        <v>638</v>
      </c>
      <c r="D272" s="11">
        <v>2010</v>
      </c>
      <c r="E272" s="5" t="s">
        <v>555</v>
      </c>
      <c r="F272" s="23" t="s">
        <v>1124</v>
      </c>
      <c r="G272" s="11" t="s">
        <v>639</v>
      </c>
      <c r="H272" s="12" t="s">
        <v>87</v>
      </c>
      <c r="I272" s="12" t="s">
        <v>88</v>
      </c>
      <c r="J272" s="12" t="s">
        <v>94</v>
      </c>
      <c r="K272" s="12" t="s">
        <v>68</v>
      </c>
      <c r="L272" s="11" t="s">
        <v>207</v>
      </c>
      <c r="M272" s="46"/>
    </row>
    <row r="273" spans="1:13" ht="36.65" customHeight="1" x14ac:dyDescent="0.35">
      <c r="A273" s="13">
        <v>40481</v>
      </c>
      <c r="B273" s="5" t="s">
        <v>638</v>
      </c>
      <c r="C273" s="11" t="s">
        <v>638</v>
      </c>
      <c r="D273" s="11">
        <v>2010</v>
      </c>
      <c r="E273" s="5" t="s">
        <v>555</v>
      </c>
      <c r="F273" s="23" t="s">
        <v>1124</v>
      </c>
      <c r="G273" s="11" t="s">
        <v>640</v>
      </c>
      <c r="H273" s="12" t="s">
        <v>87</v>
      </c>
      <c r="I273" s="12" t="s">
        <v>88</v>
      </c>
      <c r="J273" s="12" t="s">
        <v>94</v>
      </c>
      <c r="K273" s="12" t="s">
        <v>68</v>
      </c>
      <c r="L273" s="11" t="s">
        <v>207</v>
      </c>
      <c r="M273" s="46"/>
    </row>
    <row r="274" spans="1:13" ht="42.65" customHeight="1" x14ac:dyDescent="0.35">
      <c r="A274" s="13">
        <v>40476</v>
      </c>
      <c r="B274" s="5" t="s">
        <v>106</v>
      </c>
      <c r="C274" s="11" t="s">
        <v>641</v>
      </c>
      <c r="D274" s="11">
        <v>2010</v>
      </c>
      <c r="E274" s="5" t="s">
        <v>555</v>
      </c>
      <c r="F274" s="23" t="s">
        <v>1129</v>
      </c>
      <c r="G274" s="39" t="s">
        <v>642</v>
      </c>
      <c r="H274" s="12" t="s">
        <v>87</v>
      </c>
      <c r="I274" s="12" t="s">
        <v>88</v>
      </c>
      <c r="J274" s="12" t="s">
        <v>94</v>
      </c>
      <c r="K274" s="12" t="s">
        <v>68</v>
      </c>
      <c r="L274" s="12" t="s">
        <v>307</v>
      </c>
      <c r="M274" s="46"/>
    </row>
    <row r="275" spans="1:13" ht="83.4" customHeight="1" x14ac:dyDescent="0.35">
      <c r="A275" s="13">
        <v>40476</v>
      </c>
      <c r="B275" s="5" t="s">
        <v>127</v>
      </c>
      <c r="C275" s="11" t="s">
        <v>643</v>
      </c>
      <c r="D275" s="11">
        <v>2010</v>
      </c>
      <c r="E275" s="11" t="s">
        <v>39</v>
      </c>
      <c r="F275" s="23" t="s">
        <v>1134</v>
      </c>
      <c r="G275" s="11" t="s">
        <v>644</v>
      </c>
      <c r="H275" s="12" t="s">
        <v>87</v>
      </c>
      <c r="I275" s="12" t="s">
        <v>212</v>
      </c>
      <c r="J275" s="12" t="s">
        <v>94</v>
      </c>
      <c r="K275" s="12" t="s">
        <v>68</v>
      </c>
      <c r="L275" s="12" t="s">
        <v>645</v>
      </c>
      <c r="M275" s="46"/>
    </row>
    <row r="276" spans="1:13" ht="37.5" x14ac:dyDescent="0.35">
      <c r="A276" s="13">
        <v>40455</v>
      </c>
      <c r="B276" s="5" t="s">
        <v>127</v>
      </c>
      <c r="C276" s="11" t="s">
        <v>646</v>
      </c>
      <c r="D276" s="11">
        <v>2010</v>
      </c>
      <c r="E276" s="11" t="s">
        <v>39</v>
      </c>
      <c r="F276" s="23" t="s">
        <v>1129</v>
      </c>
      <c r="G276" s="11" t="s">
        <v>647</v>
      </c>
      <c r="H276" s="12" t="s">
        <v>87</v>
      </c>
      <c r="I276" s="12" t="s">
        <v>88</v>
      </c>
      <c r="J276" s="12" t="s">
        <v>94</v>
      </c>
      <c r="K276" s="12" t="s">
        <v>68</v>
      </c>
      <c r="L276" s="12" t="s">
        <v>307</v>
      </c>
      <c r="M276" s="46"/>
    </row>
    <row r="277" spans="1:13" ht="46.4" customHeight="1" x14ac:dyDescent="0.35">
      <c r="A277" s="1">
        <v>40422</v>
      </c>
      <c r="B277" s="5" t="s">
        <v>106</v>
      </c>
      <c r="C277" s="11" t="s">
        <v>648</v>
      </c>
      <c r="D277" s="11">
        <v>2010</v>
      </c>
      <c r="E277" s="11" t="s">
        <v>104</v>
      </c>
      <c r="F277" s="23" t="s">
        <v>1128</v>
      </c>
      <c r="G277" s="6" t="s">
        <v>649</v>
      </c>
      <c r="H277" s="12" t="s">
        <v>428</v>
      </c>
      <c r="I277" s="12" t="s">
        <v>88</v>
      </c>
      <c r="J277" s="12" t="s">
        <v>94</v>
      </c>
      <c r="K277" s="12" t="s">
        <v>68</v>
      </c>
      <c r="L277" s="12" t="s">
        <v>140</v>
      </c>
      <c r="M277" s="46"/>
    </row>
    <row r="278" spans="1:13" ht="50" x14ac:dyDescent="0.35">
      <c r="A278" s="13">
        <v>40395</v>
      </c>
      <c r="B278" s="5" t="s">
        <v>106</v>
      </c>
      <c r="C278" s="11" t="s">
        <v>650</v>
      </c>
      <c r="D278" s="11">
        <v>2010</v>
      </c>
      <c r="E278" s="5" t="s">
        <v>555</v>
      </c>
      <c r="F278" s="23" t="s">
        <v>101</v>
      </c>
      <c r="G278" s="11" t="s">
        <v>651</v>
      </c>
      <c r="H278" s="12" t="s">
        <v>652</v>
      </c>
      <c r="I278" s="12" t="s">
        <v>538</v>
      </c>
      <c r="J278" s="12" t="s">
        <v>1219</v>
      </c>
      <c r="K278" s="12" t="s">
        <v>68</v>
      </c>
      <c r="L278" s="12" t="s">
        <v>653</v>
      </c>
      <c r="M278" s="46"/>
    </row>
    <row r="279" spans="1:13" ht="50" x14ac:dyDescent="0.35">
      <c r="A279" s="1">
        <v>40395</v>
      </c>
      <c r="B279" s="5" t="s">
        <v>106</v>
      </c>
      <c r="C279" s="11" t="s">
        <v>654</v>
      </c>
      <c r="D279" s="11">
        <v>2010</v>
      </c>
      <c r="E279" s="5" t="s">
        <v>555</v>
      </c>
      <c r="F279" s="23" t="s">
        <v>101</v>
      </c>
      <c r="G279" s="6" t="s">
        <v>655</v>
      </c>
      <c r="H279" s="12" t="s">
        <v>656</v>
      </c>
      <c r="I279" s="12" t="s">
        <v>538</v>
      </c>
      <c r="J279" s="12" t="s">
        <v>1219</v>
      </c>
      <c r="K279" s="12" t="s">
        <v>68</v>
      </c>
      <c r="L279" s="12" t="s">
        <v>653</v>
      </c>
      <c r="M279" s="46"/>
    </row>
    <row r="280" spans="1:13" ht="37.5" x14ac:dyDescent="0.35">
      <c r="A280" s="13">
        <v>40372</v>
      </c>
      <c r="B280" s="5" t="s">
        <v>106</v>
      </c>
      <c r="C280" s="11" t="s">
        <v>657</v>
      </c>
      <c r="D280" s="11">
        <v>2010</v>
      </c>
      <c r="E280" s="5" t="s">
        <v>555</v>
      </c>
      <c r="F280" s="23" t="s">
        <v>1132</v>
      </c>
      <c r="G280" s="11" t="s">
        <v>658</v>
      </c>
      <c r="H280" s="12" t="s">
        <v>659</v>
      </c>
      <c r="I280" s="12" t="s">
        <v>88</v>
      </c>
      <c r="J280" s="12" t="s">
        <v>94</v>
      </c>
      <c r="K280" s="12" t="s">
        <v>68</v>
      </c>
      <c r="L280" s="12" t="s">
        <v>207</v>
      </c>
      <c r="M280" s="46"/>
    </row>
    <row r="281" spans="1:13" ht="37.5" x14ac:dyDescent="0.35">
      <c r="A281" s="13">
        <v>40367</v>
      </c>
      <c r="B281" s="5" t="s">
        <v>106</v>
      </c>
      <c r="C281" s="11" t="s">
        <v>660</v>
      </c>
      <c r="D281" s="11">
        <v>2010</v>
      </c>
      <c r="E281" s="5" t="s">
        <v>555</v>
      </c>
      <c r="F281" s="23" t="s">
        <v>101</v>
      </c>
      <c r="G281" s="17" t="s">
        <v>661</v>
      </c>
      <c r="H281" s="12" t="s">
        <v>662</v>
      </c>
      <c r="I281" s="12" t="s">
        <v>538</v>
      </c>
      <c r="J281" s="12" t="s">
        <v>1219</v>
      </c>
      <c r="K281" s="12" t="s">
        <v>68</v>
      </c>
      <c r="L281" s="12" t="s">
        <v>663</v>
      </c>
      <c r="M281" s="46"/>
    </row>
    <row r="282" spans="1:13" ht="108" customHeight="1" x14ac:dyDescent="0.35">
      <c r="A282" s="13">
        <v>40366</v>
      </c>
      <c r="B282" s="5" t="s">
        <v>106</v>
      </c>
      <c r="C282" s="11" t="s">
        <v>664</v>
      </c>
      <c r="D282" s="11">
        <v>2010</v>
      </c>
      <c r="E282" s="5" t="s">
        <v>555</v>
      </c>
      <c r="F282" s="23" t="s">
        <v>1125</v>
      </c>
      <c r="G282" s="11" t="s">
        <v>665</v>
      </c>
      <c r="H282" s="12" t="s">
        <v>412</v>
      </c>
      <c r="I282" s="12" t="s">
        <v>88</v>
      </c>
      <c r="J282" s="12" t="s">
        <v>94</v>
      </c>
      <c r="K282" s="12" t="s">
        <v>68</v>
      </c>
      <c r="L282" s="12" t="s">
        <v>666</v>
      </c>
      <c r="M282" s="46"/>
    </row>
    <row r="283" spans="1:13" ht="262.5" x14ac:dyDescent="0.35">
      <c r="A283" s="13">
        <v>40360</v>
      </c>
      <c r="B283" s="5" t="s">
        <v>127</v>
      </c>
      <c r="C283" s="11" t="s">
        <v>667</v>
      </c>
      <c r="D283" s="11">
        <v>2010</v>
      </c>
      <c r="E283" s="5" t="s">
        <v>39</v>
      </c>
      <c r="F283" s="23" t="s">
        <v>1130</v>
      </c>
      <c r="G283" s="40" t="s">
        <v>668</v>
      </c>
      <c r="H283" s="12" t="s">
        <v>669</v>
      </c>
      <c r="I283" s="12" t="s">
        <v>88</v>
      </c>
      <c r="J283" s="12" t="s">
        <v>94</v>
      </c>
      <c r="K283" s="12" t="s">
        <v>68</v>
      </c>
      <c r="L283" s="12" t="s">
        <v>670</v>
      </c>
      <c r="M283" s="46"/>
    </row>
    <row r="284" spans="1:13" ht="37.5" x14ac:dyDescent="0.35">
      <c r="A284" s="13">
        <v>40329</v>
      </c>
      <c r="B284" s="17" t="s">
        <v>588</v>
      </c>
      <c r="C284" s="11" t="s">
        <v>671</v>
      </c>
      <c r="D284" s="11">
        <v>2010</v>
      </c>
      <c r="E284" s="11" t="s">
        <v>104</v>
      </c>
      <c r="F284" s="23" t="s">
        <v>1128</v>
      </c>
      <c r="G284" s="39" t="s">
        <v>672</v>
      </c>
      <c r="H284" s="12" t="s">
        <v>87</v>
      </c>
      <c r="I284" s="12" t="s">
        <v>538</v>
      </c>
      <c r="J284" s="12" t="s">
        <v>1219</v>
      </c>
      <c r="K284" s="12" t="s">
        <v>68</v>
      </c>
      <c r="L284" s="12" t="s">
        <v>140</v>
      </c>
      <c r="M284" s="46"/>
    </row>
    <row r="285" spans="1:13" ht="37.5" x14ac:dyDescent="0.35">
      <c r="A285" s="13">
        <v>40288</v>
      </c>
      <c r="B285" s="5" t="s">
        <v>106</v>
      </c>
      <c r="C285" s="11" t="s">
        <v>673</v>
      </c>
      <c r="D285" s="11">
        <v>2010</v>
      </c>
      <c r="E285" s="5" t="s">
        <v>555</v>
      </c>
      <c r="F285" s="23" t="s">
        <v>1124</v>
      </c>
      <c r="G285" s="11" t="s">
        <v>674</v>
      </c>
      <c r="H285" s="12" t="s">
        <v>87</v>
      </c>
      <c r="I285" s="12" t="s">
        <v>212</v>
      </c>
      <c r="J285" s="12" t="s">
        <v>94</v>
      </c>
      <c r="K285" s="12" t="s">
        <v>68</v>
      </c>
      <c r="L285" s="12" t="s">
        <v>110</v>
      </c>
      <c r="M285" s="46"/>
    </row>
    <row r="286" spans="1:13" ht="50" x14ac:dyDescent="0.35">
      <c r="A286" s="1">
        <v>40267</v>
      </c>
      <c r="B286" s="5" t="s">
        <v>106</v>
      </c>
      <c r="C286" s="11" t="s">
        <v>675</v>
      </c>
      <c r="D286" s="11">
        <v>2010</v>
      </c>
      <c r="E286" s="11" t="s">
        <v>104</v>
      </c>
      <c r="F286" s="23" t="s">
        <v>1128</v>
      </c>
      <c r="G286" s="6" t="s">
        <v>676</v>
      </c>
      <c r="H286" s="12" t="s">
        <v>87</v>
      </c>
      <c r="I286" s="12" t="s">
        <v>88</v>
      </c>
      <c r="J286" s="12" t="s">
        <v>94</v>
      </c>
      <c r="K286" s="12" t="s">
        <v>68</v>
      </c>
      <c r="L286" s="12" t="s">
        <v>110</v>
      </c>
      <c r="M286" s="46"/>
    </row>
    <row r="287" spans="1:13" ht="37.5" x14ac:dyDescent="0.35">
      <c r="A287" s="13">
        <v>40266</v>
      </c>
      <c r="B287" s="5" t="s">
        <v>106</v>
      </c>
      <c r="C287" s="11" t="s">
        <v>677</v>
      </c>
      <c r="D287" s="11">
        <v>2010</v>
      </c>
      <c r="E287" s="5" t="s">
        <v>555</v>
      </c>
      <c r="F287" s="23" t="s">
        <v>1124</v>
      </c>
      <c r="G287" s="11" t="s">
        <v>678</v>
      </c>
      <c r="H287" s="12" t="s">
        <v>87</v>
      </c>
      <c r="I287" s="12" t="s">
        <v>212</v>
      </c>
      <c r="J287" s="12" t="s">
        <v>94</v>
      </c>
      <c r="K287" s="12" t="s">
        <v>68</v>
      </c>
      <c r="L287" s="12" t="s">
        <v>666</v>
      </c>
      <c r="M287" s="46"/>
    </row>
    <row r="288" spans="1:13" ht="37.5" x14ac:dyDescent="0.35">
      <c r="A288" s="13">
        <v>40261</v>
      </c>
      <c r="B288" s="5" t="s">
        <v>106</v>
      </c>
      <c r="C288" s="11" t="s">
        <v>679</v>
      </c>
      <c r="D288" s="11">
        <v>2010</v>
      </c>
      <c r="E288" s="11" t="s">
        <v>92</v>
      </c>
      <c r="F288" s="23" t="s">
        <v>1124</v>
      </c>
      <c r="G288" s="11" t="s">
        <v>680</v>
      </c>
      <c r="H288" s="12" t="s">
        <v>681</v>
      </c>
      <c r="I288" s="12" t="s">
        <v>538</v>
      </c>
      <c r="J288" s="12" t="s">
        <v>1219</v>
      </c>
      <c r="K288" s="12" t="s">
        <v>68</v>
      </c>
      <c r="L288" s="12" t="s">
        <v>193</v>
      </c>
      <c r="M288" s="46"/>
    </row>
    <row r="289" spans="1:13" ht="50" x14ac:dyDescent="0.35">
      <c r="A289" s="13">
        <v>40253</v>
      </c>
      <c r="B289" s="5" t="s">
        <v>237</v>
      </c>
      <c r="C289" s="11" t="s">
        <v>682</v>
      </c>
      <c r="D289" s="11">
        <v>2010</v>
      </c>
      <c r="E289" s="5" t="s">
        <v>85</v>
      </c>
      <c r="F289" s="23" t="s">
        <v>1124</v>
      </c>
      <c r="G289" s="17" t="s">
        <v>683</v>
      </c>
      <c r="H289" s="12" t="s">
        <v>684</v>
      </c>
      <c r="I289" s="12" t="s">
        <v>88</v>
      </c>
      <c r="J289" s="12" t="s">
        <v>94</v>
      </c>
      <c r="K289" s="12" t="s">
        <v>68</v>
      </c>
      <c r="L289" s="12" t="s">
        <v>685</v>
      </c>
      <c r="M289" s="46"/>
    </row>
    <row r="290" spans="1:13" ht="37.5" x14ac:dyDescent="0.35">
      <c r="A290" s="13">
        <v>40238</v>
      </c>
      <c r="B290" s="5" t="s">
        <v>90</v>
      </c>
      <c r="C290" s="11" t="s">
        <v>686</v>
      </c>
      <c r="D290" s="11">
        <v>2010</v>
      </c>
      <c r="E290" s="5" t="s">
        <v>555</v>
      </c>
      <c r="F290" s="23" t="s">
        <v>1125</v>
      </c>
      <c r="G290" s="39" t="s">
        <v>687</v>
      </c>
      <c r="H290" s="12" t="s">
        <v>87</v>
      </c>
      <c r="I290" s="12" t="s">
        <v>88</v>
      </c>
      <c r="J290" s="12" t="s">
        <v>94</v>
      </c>
      <c r="K290" s="12" t="s">
        <v>68</v>
      </c>
      <c r="L290" s="12" t="s">
        <v>207</v>
      </c>
      <c r="M290" s="46"/>
    </row>
    <row r="291" spans="1:13" ht="37.5" x14ac:dyDescent="0.35">
      <c r="A291" s="13">
        <v>40179</v>
      </c>
      <c r="B291" s="5" t="s">
        <v>336</v>
      </c>
      <c r="C291" s="11"/>
      <c r="D291" s="11">
        <v>2010</v>
      </c>
      <c r="E291" s="5" t="s">
        <v>555</v>
      </c>
      <c r="F291" s="23" t="s">
        <v>1124</v>
      </c>
      <c r="G291" s="11" t="s">
        <v>688</v>
      </c>
      <c r="H291" s="12" t="s">
        <v>87</v>
      </c>
      <c r="I291" s="12" t="s">
        <v>88</v>
      </c>
      <c r="J291" s="12" t="s">
        <v>94</v>
      </c>
      <c r="K291" s="12" t="s">
        <v>68</v>
      </c>
      <c r="L291" s="12" t="s">
        <v>689</v>
      </c>
      <c r="M291" s="46"/>
    </row>
    <row r="292" spans="1:13" ht="37.5" x14ac:dyDescent="0.35">
      <c r="A292" s="13">
        <v>40179</v>
      </c>
      <c r="B292" s="5" t="s">
        <v>336</v>
      </c>
      <c r="C292" s="11"/>
      <c r="D292" s="11">
        <v>2010</v>
      </c>
      <c r="E292" s="5" t="s">
        <v>555</v>
      </c>
      <c r="F292" s="23" t="s">
        <v>1134</v>
      </c>
      <c r="G292" s="11" t="s">
        <v>690</v>
      </c>
      <c r="H292" s="12" t="s">
        <v>691</v>
      </c>
      <c r="I292" s="12" t="s">
        <v>88</v>
      </c>
      <c r="J292" s="12" t="s">
        <v>94</v>
      </c>
      <c r="K292" s="12" t="s">
        <v>68</v>
      </c>
      <c r="L292" s="12" t="s">
        <v>689</v>
      </c>
      <c r="M292" s="46"/>
    </row>
    <row r="293" spans="1:13" ht="37.5" x14ac:dyDescent="0.35">
      <c r="A293" s="13">
        <v>40179</v>
      </c>
      <c r="B293" s="5" t="s">
        <v>336</v>
      </c>
      <c r="C293" s="11"/>
      <c r="D293" s="11">
        <v>2010</v>
      </c>
      <c r="E293" s="5" t="s">
        <v>555</v>
      </c>
      <c r="F293" s="23" t="s">
        <v>101</v>
      </c>
      <c r="G293" s="11" t="s">
        <v>692</v>
      </c>
      <c r="H293" s="12" t="s">
        <v>87</v>
      </c>
      <c r="I293" s="12" t="s">
        <v>88</v>
      </c>
      <c r="J293" s="12" t="s">
        <v>94</v>
      </c>
      <c r="K293" s="12" t="s">
        <v>68</v>
      </c>
      <c r="L293" s="12" t="s">
        <v>689</v>
      </c>
      <c r="M293" s="46"/>
    </row>
    <row r="294" spans="1:13" ht="62.5" x14ac:dyDescent="0.35">
      <c r="A294" s="13">
        <v>40136</v>
      </c>
      <c r="B294" s="5" t="s">
        <v>693</v>
      </c>
      <c r="C294" s="11"/>
      <c r="D294" s="11">
        <v>2009</v>
      </c>
      <c r="E294" s="5" t="s">
        <v>693</v>
      </c>
      <c r="F294" s="23" t="s">
        <v>1125</v>
      </c>
      <c r="G294" s="40" t="s">
        <v>694</v>
      </c>
      <c r="H294" s="12" t="s">
        <v>87</v>
      </c>
      <c r="I294" s="12" t="s">
        <v>88</v>
      </c>
      <c r="J294" s="12" t="s">
        <v>94</v>
      </c>
      <c r="K294" s="12" t="s">
        <v>68</v>
      </c>
      <c r="L294" s="11" t="s">
        <v>413</v>
      </c>
      <c r="M294" s="46"/>
    </row>
    <row r="295" spans="1:13" ht="25" x14ac:dyDescent="0.35">
      <c r="A295" s="15">
        <v>40081</v>
      </c>
      <c r="B295" s="5" t="s">
        <v>127</v>
      </c>
      <c r="C295" s="11" t="s">
        <v>695</v>
      </c>
      <c r="D295" s="11">
        <v>2009</v>
      </c>
      <c r="E295" s="11" t="s">
        <v>188</v>
      </c>
      <c r="F295" s="23" t="s">
        <v>101</v>
      </c>
      <c r="G295" s="11" t="s">
        <v>696</v>
      </c>
      <c r="H295" s="12" t="s">
        <v>171</v>
      </c>
      <c r="I295" s="12" t="s">
        <v>88</v>
      </c>
      <c r="J295" s="12" t="s">
        <v>94</v>
      </c>
      <c r="K295" s="12" t="s">
        <v>68</v>
      </c>
      <c r="L295" s="11" t="s">
        <v>207</v>
      </c>
      <c r="M295" s="46"/>
    </row>
    <row r="296" spans="1:13" ht="25" x14ac:dyDescent="0.35">
      <c r="A296" s="13">
        <v>40015</v>
      </c>
      <c r="B296" s="5" t="s">
        <v>237</v>
      </c>
      <c r="C296" s="11" t="s">
        <v>697</v>
      </c>
      <c r="D296" s="11">
        <v>2009</v>
      </c>
      <c r="E296" s="5" t="s">
        <v>85</v>
      </c>
      <c r="F296" s="23" t="s">
        <v>1129</v>
      </c>
      <c r="G296" s="39" t="s">
        <v>698</v>
      </c>
      <c r="H296" s="12" t="s">
        <v>87</v>
      </c>
      <c r="I296" s="12" t="s">
        <v>212</v>
      </c>
      <c r="J296" s="12" t="s">
        <v>94</v>
      </c>
      <c r="K296" s="12" t="s">
        <v>68</v>
      </c>
      <c r="L296" s="11" t="s">
        <v>1155</v>
      </c>
      <c r="M296" s="46"/>
    </row>
    <row r="297" spans="1:13" ht="62.5" x14ac:dyDescent="0.35">
      <c r="A297" s="18">
        <v>39933</v>
      </c>
      <c r="B297" s="17" t="s">
        <v>90</v>
      </c>
      <c r="C297" s="11" t="s">
        <v>699</v>
      </c>
      <c r="D297" s="11">
        <v>2009</v>
      </c>
      <c r="E297" s="12" t="s">
        <v>700</v>
      </c>
      <c r="F297" s="23" t="s">
        <v>1128</v>
      </c>
      <c r="G297" s="11" t="s">
        <v>701</v>
      </c>
      <c r="H297" s="12" t="s">
        <v>702</v>
      </c>
      <c r="I297" s="12" t="s">
        <v>538</v>
      </c>
      <c r="J297" s="12" t="s">
        <v>1219</v>
      </c>
      <c r="K297" s="12" t="s">
        <v>68</v>
      </c>
      <c r="L297" s="11" t="s">
        <v>703</v>
      </c>
      <c r="M297" s="46"/>
    </row>
    <row r="298" spans="1:13" ht="50" x14ac:dyDescent="0.35">
      <c r="A298" s="16">
        <v>39882</v>
      </c>
      <c r="B298" s="5" t="s">
        <v>127</v>
      </c>
      <c r="C298" s="11" t="s">
        <v>704</v>
      </c>
      <c r="D298" s="11">
        <v>2009</v>
      </c>
      <c r="E298" s="5" t="s">
        <v>39</v>
      </c>
      <c r="F298" s="23" t="s">
        <v>1125</v>
      </c>
      <c r="G298" s="11" t="s">
        <v>705</v>
      </c>
      <c r="H298" s="12" t="s">
        <v>87</v>
      </c>
      <c r="I298" s="12" t="s">
        <v>88</v>
      </c>
      <c r="J298" s="12" t="s">
        <v>94</v>
      </c>
      <c r="K298" s="12" t="s">
        <v>68</v>
      </c>
      <c r="L298" s="11" t="s">
        <v>207</v>
      </c>
      <c r="M298" s="46"/>
    </row>
    <row r="299" spans="1:13" ht="75" x14ac:dyDescent="0.35">
      <c r="A299" s="13">
        <v>39870</v>
      </c>
      <c r="B299" s="5" t="s">
        <v>106</v>
      </c>
      <c r="C299" s="11" t="s">
        <v>706</v>
      </c>
      <c r="D299" s="11">
        <v>2009</v>
      </c>
      <c r="E299" s="5" t="s">
        <v>555</v>
      </c>
      <c r="F299" s="23" t="s">
        <v>101</v>
      </c>
      <c r="G299" s="17" t="s">
        <v>707</v>
      </c>
      <c r="H299" s="12" t="s">
        <v>708</v>
      </c>
      <c r="I299" s="12" t="s">
        <v>538</v>
      </c>
      <c r="J299" s="12" t="s">
        <v>1219</v>
      </c>
      <c r="K299" s="12" t="s">
        <v>68</v>
      </c>
      <c r="L299" s="11" t="s">
        <v>709</v>
      </c>
      <c r="M299" s="46"/>
    </row>
    <row r="300" spans="1:13" ht="50" x14ac:dyDescent="0.35">
      <c r="A300" s="13">
        <v>39801</v>
      </c>
      <c r="B300" s="5" t="s">
        <v>82</v>
      </c>
      <c r="C300" s="11" t="s">
        <v>710</v>
      </c>
      <c r="D300" s="11">
        <v>2008</v>
      </c>
      <c r="E300" s="5" t="s">
        <v>85</v>
      </c>
      <c r="F300" s="23" t="s">
        <v>101</v>
      </c>
      <c r="G300" s="11" t="s">
        <v>711</v>
      </c>
      <c r="H300" s="12" t="s">
        <v>712</v>
      </c>
      <c r="I300" s="12" t="s">
        <v>88</v>
      </c>
      <c r="J300" s="12" t="s">
        <v>94</v>
      </c>
      <c r="K300" s="12" t="s">
        <v>68</v>
      </c>
      <c r="L300" s="12" t="s">
        <v>713</v>
      </c>
      <c r="M300" s="46"/>
    </row>
    <row r="301" spans="1:13" ht="50" x14ac:dyDescent="0.35">
      <c r="A301" s="13">
        <v>39779</v>
      </c>
      <c r="B301" s="5" t="s">
        <v>82</v>
      </c>
      <c r="C301" s="11" t="s">
        <v>714</v>
      </c>
      <c r="D301" s="11">
        <v>2008</v>
      </c>
      <c r="E301" s="5" t="s">
        <v>85</v>
      </c>
      <c r="F301" s="23" t="s">
        <v>1126</v>
      </c>
      <c r="G301" s="11" t="s">
        <v>715</v>
      </c>
      <c r="H301" s="12" t="s">
        <v>87</v>
      </c>
      <c r="I301" s="12" t="s">
        <v>88</v>
      </c>
      <c r="J301" s="12" t="s">
        <v>94</v>
      </c>
      <c r="K301" s="12" t="s">
        <v>68</v>
      </c>
      <c r="L301" s="11" t="s">
        <v>1163</v>
      </c>
      <c r="M301" s="46"/>
    </row>
    <row r="302" spans="1:13" ht="50" x14ac:dyDescent="0.35">
      <c r="A302" s="13">
        <v>39703</v>
      </c>
      <c r="B302" s="5" t="s">
        <v>127</v>
      </c>
      <c r="C302" s="11" t="s">
        <v>716</v>
      </c>
      <c r="D302" s="11">
        <v>2008</v>
      </c>
      <c r="E302" s="5" t="s">
        <v>39</v>
      </c>
      <c r="F302" s="23" t="s">
        <v>1128</v>
      </c>
      <c r="G302" s="17" t="s">
        <v>717</v>
      </c>
      <c r="H302" s="12" t="s">
        <v>171</v>
      </c>
      <c r="I302" s="12" t="s">
        <v>88</v>
      </c>
      <c r="J302" s="12" t="s">
        <v>94</v>
      </c>
      <c r="K302" s="12" t="s">
        <v>68</v>
      </c>
      <c r="L302" s="12" t="s">
        <v>718</v>
      </c>
      <c r="M302" s="46"/>
    </row>
    <row r="303" spans="1:13" ht="50" x14ac:dyDescent="0.35">
      <c r="A303" s="13">
        <v>39604</v>
      </c>
      <c r="B303" s="5" t="s">
        <v>106</v>
      </c>
      <c r="C303" s="11" t="s">
        <v>719</v>
      </c>
      <c r="D303" s="11">
        <v>2008</v>
      </c>
      <c r="E303" s="5" t="s">
        <v>555</v>
      </c>
      <c r="F303" s="23" t="s">
        <v>1124</v>
      </c>
      <c r="G303" s="11" t="s">
        <v>720</v>
      </c>
      <c r="H303" s="12" t="s">
        <v>87</v>
      </c>
      <c r="I303" s="12" t="s">
        <v>538</v>
      </c>
      <c r="J303" s="12" t="s">
        <v>1219</v>
      </c>
      <c r="K303" s="12" t="s">
        <v>68</v>
      </c>
      <c r="L303" s="12" t="s">
        <v>685</v>
      </c>
      <c r="M303" s="46"/>
    </row>
    <row r="304" spans="1:13" ht="37.5" x14ac:dyDescent="0.35">
      <c r="A304" s="13">
        <v>39604</v>
      </c>
      <c r="B304" s="5" t="s">
        <v>106</v>
      </c>
      <c r="C304" s="11" t="s">
        <v>721</v>
      </c>
      <c r="D304" s="11">
        <v>2008</v>
      </c>
      <c r="E304" s="5" t="s">
        <v>555</v>
      </c>
      <c r="F304" s="23" t="s">
        <v>1132</v>
      </c>
      <c r="G304" s="11" t="s">
        <v>722</v>
      </c>
      <c r="H304" s="12" t="s">
        <v>723</v>
      </c>
      <c r="I304" s="12" t="s">
        <v>212</v>
      </c>
      <c r="J304" s="12" t="s">
        <v>94</v>
      </c>
      <c r="K304" s="12" t="s">
        <v>68</v>
      </c>
      <c r="L304" s="12" t="s">
        <v>193</v>
      </c>
      <c r="M304" s="46"/>
    </row>
    <row r="305" spans="1:13" ht="87.5" x14ac:dyDescent="0.35">
      <c r="A305" s="13">
        <v>39604</v>
      </c>
      <c r="B305" s="5" t="s">
        <v>82</v>
      </c>
      <c r="C305" s="11" t="s">
        <v>724</v>
      </c>
      <c r="D305" s="11">
        <v>2008</v>
      </c>
      <c r="E305" s="5" t="s">
        <v>85</v>
      </c>
      <c r="F305" s="23" t="s">
        <v>1124</v>
      </c>
      <c r="G305" s="11" t="s">
        <v>725</v>
      </c>
      <c r="H305" s="12" t="s">
        <v>726</v>
      </c>
      <c r="I305" s="12" t="s">
        <v>88</v>
      </c>
      <c r="J305" s="12" t="s">
        <v>94</v>
      </c>
      <c r="K305" s="12" t="s">
        <v>68</v>
      </c>
      <c r="L305" s="12" t="s">
        <v>727</v>
      </c>
      <c r="M305" s="46"/>
    </row>
    <row r="306" spans="1:13" ht="37.5" x14ac:dyDescent="0.35">
      <c r="A306" s="16">
        <v>39561</v>
      </c>
      <c r="B306" s="5" t="s">
        <v>127</v>
      </c>
      <c r="C306" s="11" t="s">
        <v>728</v>
      </c>
      <c r="D306" s="11">
        <v>2008</v>
      </c>
      <c r="E306" s="5" t="s">
        <v>39</v>
      </c>
      <c r="F306" s="23" t="s">
        <v>1125</v>
      </c>
      <c r="G306" s="11" t="s">
        <v>729</v>
      </c>
      <c r="H306" s="12" t="s">
        <v>412</v>
      </c>
      <c r="I306" s="12" t="s">
        <v>88</v>
      </c>
      <c r="J306" s="12" t="s">
        <v>94</v>
      </c>
      <c r="K306" s="12" t="s">
        <v>68</v>
      </c>
      <c r="L306" s="12" t="s">
        <v>207</v>
      </c>
      <c r="M306" s="46"/>
    </row>
    <row r="307" spans="1:13" ht="25" x14ac:dyDescent="0.35">
      <c r="A307" s="2">
        <v>39560</v>
      </c>
      <c r="B307" s="5" t="s">
        <v>127</v>
      </c>
      <c r="C307" s="11" t="s">
        <v>730</v>
      </c>
      <c r="D307" s="11">
        <v>2008</v>
      </c>
      <c r="E307" s="5" t="s">
        <v>39</v>
      </c>
      <c r="F307" s="23" t="s">
        <v>1125</v>
      </c>
      <c r="G307" s="11" t="s">
        <v>731</v>
      </c>
      <c r="H307" s="12" t="s">
        <v>87</v>
      </c>
      <c r="I307" s="12" t="s">
        <v>88</v>
      </c>
      <c r="J307" s="12" t="s">
        <v>94</v>
      </c>
      <c r="K307" s="12" t="s">
        <v>68</v>
      </c>
      <c r="L307" s="12" t="s">
        <v>207</v>
      </c>
      <c r="M307" s="46"/>
    </row>
    <row r="308" spans="1:13" ht="62.5" x14ac:dyDescent="0.35">
      <c r="A308" s="13">
        <v>39535</v>
      </c>
      <c r="B308" s="5" t="s">
        <v>127</v>
      </c>
      <c r="C308" s="11" t="s">
        <v>732</v>
      </c>
      <c r="D308" s="11">
        <v>2008</v>
      </c>
      <c r="E308" s="11" t="s">
        <v>104</v>
      </c>
      <c r="F308" s="23" t="s">
        <v>1128</v>
      </c>
      <c r="G308" s="11" t="s">
        <v>733</v>
      </c>
      <c r="H308" s="12" t="s">
        <v>87</v>
      </c>
      <c r="I308" s="12" t="s">
        <v>88</v>
      </c>
      <c r="J308" s="12" t="s">
        <v>94</v>
      </c>
      <c r="K308" s="12" t="s">
        <v>68</v>
      </c>
      <c r="L308" s="12" t="s">
        <v>734</v>
      </c>
      <c r="M308" s="46"/>
    </row>
    <row r="309" spans="1:13" ht="25" x14ac:dyDescent="0.35">
      <c r="A309" s="16">
        <v>39519</v>
      </c>
      <c r="B309" s="5" t="s">
        <v>82</v>
      </c>
      <c r="C309" s="11" t="s">
        <v>735</v>
      </c>
      <c r="D309" s="11">
        <v>2008</v>
      </c>
      <c r="E309" s="5" t="s">
        <v>85</v>
      </c>
      <c r="F309" s="23" t="s">
        <v>1125</v>
      </c>
      <c r="G309" s="11" t="s">
        <v>736</v>
      </c>
      <c r="H309" s="12" t="s">
        <v>737</v>
      </c>
      <c r="I309" s="12" t="s">
        <v>88</v>
      </c>
      <c r="J309" s="12" t="s">
        <v>94</v>
      </c>
      <c r="K309" s="12" t="s">
        <v>68</v>
      </c>
      <c r="L309" s="11" t="s">
        <v>158</v>
      </c>
      <c r="M309" s="46"/>
    </row>
    <row r="310" spans="1:13" ht="62.5" x14ac:dyDescent="0.35">
      <c r="A310" s="1">
        <v>39345</v>
      </c>
      <c r="B310" s="5" t="s">
        <v>82</v>
      </c>
      <c r="C310" s="11" t="s">
        <v>738</v>
      </c>
      <c r="D310" s="11">
        <v>2007</v>
      </c>
      <c r="E310" s="5" t="s">
        <v>85</v>
      </c>
      <c r="F310" s="23" t="s">
        <v>1126</v>
      </c>
      <c r="G310" s="5" t="s">
        <v>739</v>
      </c>
      <c r="H310" s="12" t="s">
        <v>87</v>
      </c>
      <c r="I310" s="12" t="s">
        <v>88</v>
      </c>
      <c r="J310" s="12" t="s">
        <v>94</v>
      </c>
      <c r="K310" s="12" t="s">
        <v>68</v>
      </c>
      <c r="L310" s="12" t="s">
        <v>1165</v>
      </c>
      <c r="M310" s="46"/>
    </row>
    <row r="311" spans="1:13" ht="62.5" x14ac:dyDescent="0.35">
      <c r="A311" s="13">
        <v>39345</v>
      </c>
      <c r="B311" s="5" t="s">
        <v>127</v>
      </c>
      <c r="C311" s="11" t="s">
        <v>740</v>
      </c>
      <c r="D311" s="11">
        <v>2007</v>
      </c>
      <c r="E311" s="5" t="s">
        <v>39</v>
      </c>
      <c r="F311" s="23" t="s">
        <v>1133</v>
      </c>
      <c r="G311" s="11" t="s">
        <v>741</v>
      </c>
      <c r="H311" s="12" t="s">
        <v>742</v>
      </c>
      <c r="I311" s="12" t="s">
        <v>212</v>
      </c>
      <c r="J311" s="12" t="s">
        <v>94</v>
      </c>
      <c r="K311" s="12" t="s">
        <v>68</v>
      </c>
      <c r="L311" s="12" t="s">
        <v>372</v>
      </c>
      <c r="M311" s="46"/>
    </row>
    <row r="312" spans="1:13" ht="100" x14ac:dyDescent="0.35">
      <c r="A312" s="1">
        <v>39296</v>
      </c>
      <c r="B312" s="5" t="s">
        <v>106</v>
      </c>
      <c r="C312" s="11" t="s">
        <v>743</v>
      </c>
      <c r="D312" s="11">
        <v>2007</v>
      </c>
      <c r="E312" s="5" t="s">
        <v>555</v>
      </c>
      <c r="F312" s="23" t="s">
        <v>1126</v>
      </c>
      <c r="G312" s="17" t="s">
        <v>744</v>
      </c>
      <c r="H312" s="12" t="s">
        <v>745</v>
      </c>
      <c r="I312" s="12" t="s">
        <v>88</v>
      </c>
      <c r="J312" s="12" t="s">
        <v>94</v>
      </c>
      <c r="K312" s="12" t="s">
        <v>68</v>
      </c>
      <c r="L312" s="12" t="s">
        <v>1166</v>
      </c>
      <c r="M312" s="46"/>
    </row>
    <row r="313" spans="1:13" ht="25" x14ac:dyDescent="0.35">
      <c r="A313" s="1">
        <v>39255</v>
      </c>
      <c r="B313" s="5" t="s">
        <v>127</v>
      </c>
      <c r="C313" s="11" t="s">
        <v>746</v>
      </c>
      <c r="D313" s="11">
        <v>2007</v>
      </c>
      <c r="E313" s="5" t="s">
        <v>39</v>
      </c>
      <c r="F313" s="23" t="s">
        <v>1128</v>
      </c>
      <c r="G313" s="5" t="s">
        <v>747</v>
      </c>
      <c r="H313" s="12" t="s">
        <v>171</v>
      </c>
      <c r="I313" s="12" t="s">
        <v>212</v>
      </c>
      <c r="J313" s="12" t="s">
        <v>94</v>
      </c>
      <c r="K313" s="12" t="s">
        <v>68</v>
      </c>
      <c r="L313" s="12" t="s">
        <v>140</v>
      </c>
      <c r="M313" s="46"/>
    </row>
    <row r="314" spans="1:13" ht="75" x14ac:dyDescent="0.35">
      <c r="A314" s="1">
        <v>39237</v>
      </c>
      <c r="B314" s="5" t="s">
        <v>106</v>
      </c>
      <c r="C314" s="11" t="s">
        <v>748</v>
      </c>
      <c r="D314" s="11">
        <v>2007</v>
      </c>
      <c r="E314" s="5" t="s">
        <v>555</v>
      </c>
      <c r="F314" s="23" t="s">
        <v>1125</v>
      </c>
      <c r="G314" s="5" t="s">
        <v>749</v>
      </c>
      <c r="H314" s="12" t="s">
        <v>87</v>
      </c>
      <c r="I314" s="12" t="s">
        <v>212</v>
      </c>
      <c r="J314" s="12" t="s">
        <v>94</v>
      </c>
      <c r="K314" s="12" t="s">
        <v>68</v>
      </c>
      <c r="L314" s="12" t="s">
        <v>750</v>
      </c>
      <c r="M314" s="46"/>
    </row>
    <row r="315" spans="1:13" ht="25" x14ac:dyDescent="0.35">
      <c r="A315" s="2">
        <v>39211</v>
      </c>
      <c r="B315" s="5" t="s">
        <v>127</v>
      </c>
      <c r="C315" s="11" t="s">
        <v>565</v>
      </c>
      <c r="D315" s="11">
        <v>2007</v>
      </c>
      <c r="E315" s="5" t="s">
        <v>39</v>
      </c>
      <c r="F315" s="23" t="s">
        <v>1134</v>
      </c>
      <c r="G315" s="11" t="s">
        <v>751</v>
      </c>
      <c r="H315" s="12" t="s">
        <v>752</v>
      </c>
      <c r="I315" s="12" t="s">
        <v>88</v>
      </c>
      <c r="J315" s="12" t="s">
        <v>94</v>
      </c>
      <c r="K315" s="12" t="s">
        <v>68</v>
      </c>
      <c r="L315" s="12" t="s">
        <v>207</v>
      </c>
      <c r="M315" s="46"/>
    </row>
    <row r="316" spans="1:13" ht="25" x14ac:dyDescent="0.35">
      <c r="A316" s="13">
        <v>39191</v>
      </c>
      <c r="B316" s="5" t="s">
        <v>127</v>
      </c>
      <c r="C316" s="11" t="s">
        <v>753</v>
      </c>
      <c r="D316" s="11">
        <v>2007</v>
      </c>
      <c r="E316" s="5" t="s">
        <v>39</v>
      </c>
      <c r="F316" s="23" t="s">
        <v>1134</v>
      </c>
      <c r="G316" s="11" t="s">
        <v>754</v>
      </c>
      <c r="H316" s="12" t="s">
        <v>87</v>
      </c>
      <c r="I316" s="12" t="s">
        <v>88</v>
      </c>
      <c r="J316" s="12" t="s">
        <v>94</v>
      </c>
      <c r="K316" s="12" t="s">
        <v>68</v>
      </c>
      <c r="L316" s="12" t="s">
        <v>110</v>
      </c>
      <c r="M316" s="46"/>
    </row>
    <row r="317" spans="1:13" ht="50" x14ac:dyDescent="0.35">
      <c r="A317" s="15">
        <v>39163</v>
      </c>
      <c r="B317" s="5" t="s">
        <v>106</v>
      </c>
      <c r="C317" s="11" t="s">
        <v>755</v>
      </c>
      <c r="D317" s="11">
        <v>2007</v>
      </c>
      <c r="E317" s="5" t="s">
        <v>555</v>
      </c>
      <c r="F317" s="23" t="s">
        <v>1127</v>
      </c>
      <c r="G317" s="11" t="s">
        <v>756</v>
      </c>
      <c r="H317" s="12" t="s">
        <v>87</v>
      </c>
      <c r="I317" s="12" t="s">
        <v>212</v>
      </c>
      <c r="J317" s="12" t="s">
        <v>94</v>
      </c>
      <c r="K317" s="12" t="s">
        <v>68</v>
      </c>
      <c r="L317" s="12" t="s">
        <v>757</v>
      </c>
      <c r="M317" s="46"/>
    </row>
    <row r="318" spans="1:13" ht="125" x14ac:dyDescent="0.35">
      <c r="A318" s="16">
        <v>39121</v>
      </c>
      <c r="B318" s="5" t="s">
        <v>127</v>
      </c>
      <c r="C318" s="11" t="s">
        <v>758</v>
      </c>
      <c r="D318" s="11">
        <v>2007</v>
      </c>
      <c r="E318" s="11" t="s">
        <v>39</v>
      </c>
      <c r="F318" s="23" t="s">
        <v>1125</v>
      </c>
      <c r="G318" s="11" t="s">
        <v>759</v>
      </c>
      <c r="H318" s="12" t="s">
        <v>760</v>
      </c>
      <c r="I318" s="12" t="s">
        <v>88</v>
      </c>
      <c r="J318" s="12" t="s">
        <v>94</v>
      </c>
      <c r="K318" s="12" t="s">
        <v>68</v>
      </c>
      <c r="L318" s="12" t="s">
        <v>199</v>
      </c>
      <c r="M318" s="46"/>
    </row>
    <row r="319" spans="1:13" ht="50" x14ac:dyDescent="0.35">
      <c r="A319" s="13">
        <v>39083</v>
      </c>
      <c r="B319" s="5" t="s">
        <v>336</v>
      </c>
      <c r="C319" s="11" t="s">
        <v>336</v>
      </c>
      <c r="D319" s="11">
        <v>2007</v>
      </c>
      <c r="E319" s="5" t="s">
        <v>555</v>
      </c>
      <c r="F319" s="23" t="s">
        <v>101</v>
      </c>
      <c r="G319" s="11" t="s">
        <v>761</v>
      </c>
      <c r="H319" s="12" t="s">
        <v>87</v>
      </c>
      <c r="I319" s="12" t="s">
        <v>212</v>
      </c>
      <c r="J319" s="12" t="s">
        <v>94</v>
      </c>
      <c r="K319" s="12" t="s">
        <v>68</v>
      </c>
      <c r="L319" s="12" t="s">
        <v>1163</v>
      </c>
      <c r="M319" s="46"/>
    </row>
    <row r="320" spans="1:13" ht="37.5" x14ac:dyDescent="0.35">
      <c r="A320" s="13">
        <v>38915</v>
      </c>
      <c r="B320" s="5" t="s">
        <v>106</v>
      </c>
      <c r="C320" s="11" t="s">
        <v>285</v>
      </c>
      <c r="D320" s="11">
        <v>2006</v>
      </c>
      <c r="E320" s="5" t="s">
        <v>555</v>
      </c>
      <c r="F320" s="23" t="s">
        <v>1126</v>
      </c>
      <c r="G320" s="11" t="s">
        <v>763</v>
      </c>
      <c r="H320" s="12" t="s">
        <v>87</v>
      </c>
      <c r="I320" s="12" t="s">
        <v>538</v>
      </c>
      <c r="J320" s="12" t="s">
        <v>94</v>
      </c>
      <c r="K320" s="12" t="s">
        <v>68</v>
      </c>
      <c r="L320" s="12" t="s">
        <v>1165</v>
      </c>
      <c r="M320" s="46"/>
    </row>
    <row r="321" spans="1:13" ht="87.5" x14ac:dyDescent="0.35">
      <c r="A321" s="13">
        <v>38898</v>
      </c>
      <c r="B321" s="5" t="s">
        <v>106</v>
      </c>
      <c r="C321" s="11" t="s">
        <v>764</v>
      </c>
      <c r="D321" s="11">
        <v>2006</v>
      </c>
      <c r="E321" s="5" t="s">
        <v>555</v>
      </c>
      <c r="F321" s="23" t="s">
        <v>1128</v>
      </c>
      <c r="G321" s="11" t="s">
        <v>765</v>
      </c>
      <c r="H321" s="12" t="s">
        <v>87</v>
      </c>
      <c r="I321" s="12" t="s">
        <v>538</v>
      </c>
      <c r="J321" s="12" t="s">
        <v>1219</v>
      </c>
      <c r="K321" s="12" t="s">
        <v>68</v>
      </c>
      <c r="L321" s="12" t="s">
        <v>766</v>
      </c>
      <c r="M321" s="46"/>
    </row>
    <row r="322" spans="1:13" ht="50" x14ac:dyDescent="0.35">
      <c r="A322" s="15">
        <v>38898</v>
      </c>
      <c r="B322" s="5" t="s">
        <v>106</v>
      </c>
      <c r="C322" s="11" t="s">
        <v>767</v>
      </c>
      <c r="D322" s="11">
        <v>2006</v>
      </c>
      <c r="E322" s="5" t="s">
        <v>555</v>
      </c>
      <c r="F322" s="23" t="s">
        <v>1128</v>
      </c>
      <c r="G322" s="11" t="s">
        <v>768</v>
      </c>
      <c r="H322" s="12" t="s">
        <v>87</v>
      </c>
      <c r="I322" s="12" t="s">
        <v>88</v>
      </c>
      <c r="J322" s="12" t="s">
        <v>94</v>
      </c>
      <c r="K322" s="12" t="s">
        <v>68</v>
      </c>
      <c r="L322" s="12" t="s">
        <v>769</v>
      </c>
      <c r="M322" s="46"/>
    </row>
    <row r="323" spans="1:13" ht="50" x14ac:dyDescent="0.35">
      <c r="A323" s="15">
        <v>38898</v>
      </c>
      <c r="B323" s="5" t="s">
        <v>106</v>
      </c>
      <c r="C323" s="11" t="s">
        <v>664</v>
      </c>
      <c r="D323" s="11">
        <v>2006</v>
      </c>
      <c r="E323" s="5" t="s">
        <v>555</v>
      </c>
      <c r="F323" s="23" t="s">
        <v>1128</v>
      </c>
      <c r="G323" s="11" t="s">
        <v>770</v>
      </c>
      <c r="H323" s="12" t="s">
        <v>87</v>
      </c>
      <c r="I323" s="12" t="s">
        <v>538</v>
      </c>
      <c r="J323" s="12" t="s">
        <v>1219</v>
      </c>
      <c r="K323" s="12" t="s">
        <v>68</v>
      </c>
      <c r="L323" s="12" t="s">
        <v>771</v>
      </c>
      <c r="M323" s="46"/>
    </row>
    <row r="324" spans="1:13" ht="50" x14ac:dyDescent="0.35">
      <c r="A324" s="13">
        <v>38898</v>
      </c>
      <c r="B324" s="5" t="s">
        <v>106</v>
      </c>
      <c r="C324" s="11" t="s">
        <v>772</v>
      </c>
      <c r="D324" s="11">
        <v>2006</v>
      </c>
      <c r="E324" s="5" t="s">
        <v>555</v>
      </c>
      <c r="F324" s="23" t="s">
        <v>1128</v>
      </c>
      <c r="G324" s="11" t="s">
        <v>773</v>
      </c>
      <c r="H324" s="12" t="s">
        <v>87</v>
      </c>
      <c r="I324" s="12" t="s">
        <v>212</v>
      </c>
      <c r="J324" s="12" t="s">
        <v>94</v>
      </c>
      <c r="K324" s="12" t="s">
        <v>68</v>
      </c>
      <c r="L324" s="12" t="s">
        <v>769</v>
      </c>
      <c r="M324" s="46"/>
    </row>
    <row r="325" spans="1:13" ht="62.5" x14ac:dyDescent="0.35">
      <c r="A325" s="15">
        <v>38898</v>
      </c>
      <c r="B325" s="5" t="s">
        <v>106</v>
      </c>
      <c r="C325" s="11" t="s">
        <v>774</v>
      </c>
      <c r="D325" s="11">
        <v>2006</v>
      </c>
      <c r="E325" s="5" t="s">
        <v>555</v>
      </c>
      <c r="F325" s="23" t="s">
        <v>1134</v>
      </c>
      <c r="G325" s="11" t="s">
        <v>775</v>
      </c>
      <c r="H325" s="12" t="s">
        <v>87</v>
      </c>
      <c r="I325" s="12" t="s">
        <v>88</v>
      </c>
      <c r="J325" s="12" t="s">
        <v>94</v>
      </c>
      <c r="K325" s="12" t="s">
        <v>68</v>
      </c>
      <c r="L325" s="12" t="s">
        <v>766</v>
      </c>
      <c r="M325" s="46"/>
    </row>
    <row r="326" spans="1:13" ht="50" x14ac:dyDescent="0.35">
      <c r="A326" s="15">
        <v>38898</v>
      </c>
      <c r="B326" s="5" t="s">
        <v>106</v>
      </c>
      <c r="C326" s="11" t="s">
        <v>776</v>
      </c>
      <c r="D326" s="11">
        <v>2006</v>
      </c>
      <c r="E326" s="5" t="s">
        <v>555</v>
      </c>
      <c r="F326" s="23" t="s">
        <v>1125</v>
      </c>
      <c r="G326" s="11" t="s">
        <v>777</v>
      </c>
      <c r="H326" s="12" t="s">
        <v>87</v>
      </c>
      <c r="I326" s="12" t="s">
        <v>88</v>
      </c>
      <c r="J326" s="12" t="s">
        <v>94</v>
      </c>
      <c r="K326" s="12" t="s">
        <v>68</v>
      </c>
      <c r="L326" s="12" t="s">
        <v>766</v>
      </c>
      <c r="M326" s="46"/>
    </row>
    <row r="327" spans="1:13" ht="50" x14ac:dyDescent="0.35">
      <c r="A327" s="1">
        <v>38880</v>
      </c>
      <c r="B327" s="5" t="s">
        <v>127</v>
      </c>
      <c r="C327" s="11" t="s">
        <v>778</v>
      </c>
      <c r="D327" s="11">
        <v>2006</v>
      </c>
      <c r="E327" s="5" t="s">
        <v>555</v>
      </c>
      <c r="F327" s="23" t="s">
        <v>1134</v>
      </c>
      <c r="G327" s="5" t="s">
        <v>779</v>
      </c>
      <c r="H327" s="12" t="s">
        <v>87</v>
      </c>
      <c r="I327" s="12" t="s">
        <v>88</v>
      </c>
      <c r="J327" s="12" t="s">
        <v>94</v>
      </c>
      <c r="K327" s="12" t="s">
        <v>68</v>
      </c>
      <c r="L327" s="12" t="s">
        <v>771</v>
      </c>
      <c r="M327" s="46"/>
    </row>
    <row r="328" spans="1:13" ht="37.5" x14ac:dyDescent="0.35">
      <c r="A328" s="13">
        <v>38811</v>
      </c>
      <c r="B328" s="5" t="s">
        <v>106</v>
      </c>
      <c r="C328" s="11" t="s">
        <v>780</v>
      </c>
      <c r="D328" s="11">
        <v>2006</v>
      </c>
      <c r="E328" s="5" t="s">
        <v>555</v>
      </c>
      <c r="F328" s="23" t="s">
        <v>1124</v>
      </c>
      <c r="G328" s="11" t="s">
        <v>781</v>
      </c>
      <c r="H328" s="12" t="s">
        <v>782</v>
      </c>
      <c r="I328" s="12" t="s">
        <v>538</v>
      </c>
      <c r="J328" s="12" t="s">
        <v>1219</v>
      </c>
      <c r="K328" s="12" t="s">
        <v>68</v>
      </c>
      <c r="L328" s="12" t="s">
        <v>372</v>
      </c>
      <c r="M328" s="46"/>
    </row>
    <row r="329" spans="1:13" ht="25" x14ac:dyDescent="0.35">
      <c r="A329" s="13">
        <v>38810</v>
      </c>
      <c r="B329" s="5" t="s">
        <v>127</v>
      </c>
      <c r="C329" s="11" t="s">
        <v>783</v>
      </c>
      <c r="D329" s="11">
        <v>2006</v>
      </c>
      <c r="E329" s="5" t="s">
        <v>511</v>
      </c>
      <c r="F329" s="23" t="s">
        <v>1124</v>
      </c>
      <c r="G329" s="11" t="s">
        <v>784</v>
      </c>
      <c r="H329" s="12" t="s">
        <v>87</v>
      </c>
      <c r="I329" s="12" t="s">
        <v>88</v>
      </c>
      <c r="J329" s="12" t="s">
        <v>94</v>
      </c>
      <c r="K329" s="12" t="s">
        <v>68</v>
      </c>
      <c r="L329" s="12" t="s">
        <v>372</v>
      </c>
      <c r="M329" s="46"/>
    </row>
    <row r="330" spans="1:13" ht="75" x14ac:dyDescent="0.35">
      <c r="A330" s="13">
        <v>38716</v>
      </c>
      <c r="B330" s="5" t="s">
        <v>127</v>
      </c>
      <c r="C330" s="11" t="s">
        <v>785</v>
      </c>
      <c r="D330" s="11">
        <v>2005</v>
      </c>
      <c r="E330" s="5" t="s">
        <v>39</v>
      </c>
      <c r="F330" s="23" t="s">
        <v>101</v>
      </c>
      <c r="G330" s="39" t="s">
        <v>786</v>
      </c>
      <c r="H330" s="12" t="s">
        <v>787</v>
      </c>
      <c r="I330" s="12" t="s">
        <v>459</v>
      </c>
      <c r="J330" s="12" t="s">
        <v>94</v>
      </c>
      <c r="K330" s="12" t="s">
        <v>68</v>
      </c>
      <c r="L330" s="12" t="s">
        <v>1171</v>
      </c>
      <c r="M330" s="46"/>
    </row>
    <row r="331" spans="1:13" ht="37.5" x14ac:dyDescent="0.35">
      <c r="A331" s="13">
        <v>38716</v>
      </c>
      <c r="B331" s="5" t="s">
        <v>127</v>
      </c>
      <c r="C331" s="11" t="s">
        <v>788</v>
      </c>
      <c r="D331" s="11">
        <v>2005</v>
      </c>
      <c r="E331" s="11" t="s">
        <v>39</v>
      </c>
      <c r="F331" s="23" t="s">
        <v>1134</v>
      </c>
      <c r="G331" s="11" t="s">
        <v>789</v>
      </c>
      <c r="H331" s="12" t="s">
        <v>87</v>
      </c>
      <c r="I331" s="12" t="s">
        <v>88</v>
      </c>
      <c r="J331" s="12" t="s">
        <v>94</v>
      </c>
      <c r="K331" s="12" t="s">
        <v>68</v>
      </c>
      <c r="L331" s="12" t="s">
        <v>790</v>
      </c>
      <c r="M331" s="46"/>
    </row>
    <row r="332" spans="1:13" ht="37.5" x14ac:dyDescent="0.35">
      <c r="A332" s="15">
        <v>38715</v>
      </c>
      <c r="B332" s="5" t="s">
        <v>106</v>
      </c>
      <c r="C332" s="11" t="s">
        <v>791</v>
      </c>
      <c r="D332" s="11">
        <v>2005</v>
      </c>
      <c r="E332" s="5" t="s">
        <v>555</v>
      </c>
      <c r="F332" s="23" t="s">
        <v>1125</v>
      </c>
      <c r="G332" s="11" t="s">
        <v>792</v>
      </c>
      <c r="H332" s="12" t="s">
        <v>87</v>
      </c>
      <c r="I332" s="12" t="s">
        <v>212</v>
      </c>
      <c r="J332" s="12" t="s">
        <v>94</v>
      </c>
      <c r="K332" s="12" t="s">
        <v>68</v>
      </c>
      <c r="L332" s="12" t="s">
        <v>116</v>
      </c>
      <c r="M332" s="46"/>
    </row>
    <row r="333" spans="1:13" ht="37.5" x14ac:dyDescent="0.35">
      <c r="A333" s="15">
        <v>38645</v>
      </c>
      <c r="B333" s="5" t="s">
        <v>106</v>
      </c>
      <c r="C333" s="11" t="s">
        <v>793</v>
      </c>
      <c r="D333" s="11">
        <v>2005</v>
      </c>
      <c r="E333" s="5" t="s">
        <v>555</v>
      </c>
      <c r="F333" s="23" t="s">
        <v>1125</v>
      </c>
      <c r="G333" s="11" t="s">
        <v>794</v>
      </c>
      <c r="H333" s="12" t="s">
        <v>87</v>
      </c>
      <c r="I333" s="12" t="s">
        <v>212</v>
      </c>
      <c r="J333" s="12" t="s">
        <v>94</v>
      </c>
      <c r="K333" s="12" t="s">
        <v>68</v>
      </c>
      <c r="L333" s="11" t="s">
        <v>158</v>
      </c>
      <c r="M333" s="46"/>
    </row>
    <row r="334" spans="1:13" ht="37.5" x14ac:dyDescent="0.35">
      <c r="A334" s="15">
        <v>38561</v>
      </c>
      <c r="B334" s="5" t="s">
        <v>106</v>
      </c>
      <c r="C334" s="11" t="s">
        <v>795</v>
      </c>
      <c r="D334" s="11">
        <v>2005</v>
      </c>
      <c r="E334" s="5" t="s">
        <v>555</v>
      </c>
      <c r="F334" s="23" t="s">
        <v>1125</v>
      </c>
      <c r="G334" s="11" t="s">
        <v>796</v>
      </c>
      <c r="H334" s="12" t="s">
        <v>797</v>
      </c>
      <c r="I334" s="12" t="s">
        <v>212</v>
      </c>
      <c r="J334" s="12" t="s">
        <v>94</v>
      </c>
      <c r="K334" s="12" t="s">
        <v>68</v>
      </c>
      <c r="L334" s="12" t="s">
        <v>798</v>
      </c>
      <c r="M334" s="46"/>
    </row>
    <row r="335" spans="1:13" ht="50" x14ac:dyDescent="0.35">
      <c r="A335" s="13">
        <v>38434</v>
      </c>
      <c r="B335" s="5" t="s">
        <v>96</v>
      </c>
      <c r="C335" s="11" t="s">
        <v>799</v>
      </c>
      <c r="D335" s="11">
        <v>2005</v>
      </c>
      <c r="E335" s="5" t="s">
        <v>39</v>
      </c>
      <c r="F335" s="23" t="s">
        <v>101</v>
      </c>
      <c r="G335" s="17" t="s">
        <v>800</v>
      </c>
      <c r="H335" s="12" t="s">
        <v>801</v>
      </c>
      <c r="I335" s="12" t="s">
        <v>88</v>
      </c>
      <c r="J335" s="12" t="s">
        <v>94</v>
      </c>
      <c r="K335" s="12" t="s">
        <v>68</v>
      </c>
      <c r="L335" s="12" t="s">
        <v>802</v>
      </c>
      <c r="M335" s="46"/>
    </row>
    <row r="336" spans="1:13" ht="75" x14ac:dyDescent="0.35">
      <c r="A336" s="1">
        <v>38400</v>
      </c>
      <c r="B336" s="5" t="s">
        <v>237</v>
      </c>
      <c r="C336" s="11" t="s">
        <v>803</v>
      </c>
      <c r="D336" s="11">
        <v>2005</v>
      </c>
      <c r="E336" s="5" t="s">
        <v>85</v>
      </c>
      <c r="F336" s="23" t="s">
        <v>1126</v>
      </c>
      <c r="G336" s="41" t="s">
        <v>804</v>
      </c>
      <c r="H336" s="12" t="s">
        <v>805</v>
      </c>
      <c r="I336" s="12" t="s">
        <v>88</v>
      </c>
      <c r="J336" s="12" t="s">
        <v>94</v>
      </c>
      <c r="K336" s="12" t="s">
        <v>68</v>
      </c>
      <c r="L336" s="12" t="s">
        <v>1167</v>
      </c>
      <c r="M336" s="46"/>
    </row>
    <row r="337" spans="1:13" ht="37.5" x14ac:dyDescent="0.35">
      <c r="A337" s="13">
        <v>38301</v>
      </c>
      <c r="B337" s="5" t="s">
        <v>106</v>
      </c>
      <c r="C337" s="11" t="s">
        <v>806</v>
      </c>
      <c r="D337" s="11">
        <v>2004</v>
      </c>
      <c r="E337" s="11" t="s">
        <v>104</v>
      </c>
      <c r="F337" s="23" t="s">
        <v>1124</v>
      </c>
      <c r="G337" s="11" t="s">
        <v>807</v>
      </c>
      <c r="H337" s="12" t="s">
        <v>87</v>
      </c>
      <c r="I337" s="12" t="s">
        <v>88</v>
      </c>
      <c r="J337" s="12" t="s">
        <v>94</v>
      </c>
      <c r="K337" s="12" t="s">
        <v>68</v>
      </c>
      <c r="L337" s="12" t="s">
        <v>409</v>
      </c>
      <c r="M337" s="46"/>
    </row>
    <row r="338" spans="1:13" ht="50" x14ac:dyDescent="0.35">
      <c r="A338" s="13">
        <v>38289</v>
      </c>
      <c r="B338" s="5" t="s">
        <v>106</v>
      </c>
      <c r="C338" s="11" t="s">
        <v>808</v>
      </c>
      <c r="D338" s="11">
        <v>2004</v>
      </c>
      <c r="E338" s="11" t="s">
        <v>104</v>
      </c>
      <c r="F338" s="23" t="s">
        <v>1128</v>
      </c>
      <c r="G338" s="11" t="s">
        <v>809</v>
      </c>
      <c r="H338" s="12" t="s">
        <v>87</v>
      </c>
      <c r="I338" s="12" t="s">
        <v>212</v>
      </c>
      <c r="J338" s="12" t="s">
        <v>94</v>
      </c>
      <c r="K338" s="12" t="s">
        <v>68</v>
      </c>
      <c r="L338" s="12" t="s">
        <v>409</v>
      </c>
      <c r="M338" s="46"/>
    </row>
    <row r="339" spans="1:13" ht="87.5" x14ac:dyDescent="0.35">
      <c r="A339" s="13">
        <v>38114</v>
      </c>
      <c r="B339" s="5" t="s">
        <v>96</v>
      </c>
      <c r="C339" s="11" t="s">
        <v>810</v>
      </c>
      <c r="D339" s="11">
        <v>2004</v>
      </c>
      <c r="E339" s="11" t="s">
        <v>39</v>
      </c>
      <c r="F339" s="23" t="s">
        <v>1126</v>
      </c>
      <c r="G339" s="5" t="s">
        <v>811</v>
      </c>
      <c r="H339" s="12" t="s">
        <v>87</v>
      </c>
      <c r="I339" s="12" t="s">
        <v>459</v>
      </c>
      <c r="J339" s="12" t="s">
        <v>94</v>
      </c>
      <c r="K339" s="12" t="s">
        <v>68</v>
      </c>
      <c r="L339" s="12" t="s">
        <v>1168</v>
      </c>
      <c r="M339" s="46"/>
    </row>
    <row r="340" spans="1:13" ht="25" x14ac:dyDescent="0.35">
      <c r="A340" s="16">
        <v>38097</v>
      </c>
      <c r="B340" s="5" t="s">
        <v>96</v>
      </c>
      <c r="C340" s="11" t="s">
        <v>812</v>
      </c>
      <c r="D340" s="11">
        <v>2004</v>
      </c>
      <c r="E340" s="5" t="s">
        <v>39</v>
      </c>
      <c r="F340" s="23" t="s">
        <v>1125</v>
      </c>
      <c r="G340" s="11" t="s">
        <v>813</v>
      </c>
      <c r="H340" s="12" t="s">
        <v>87</v>
      </c>
      <c r="I340" s="12" t="s">
        <v>212</v>
      </c>
      <c r="J340" s="12" t="s">
        <v>94</v>
      </c>
      <c r="K340" s="12" t="s">
        <v>68</v>
      </c>
      <c r="L340" s="12" t="s">
        <v>814</v>
      </c>
      <c r="M340" s="46"/>
    </row>
    <row r="341" spans="1:13" ht="37.5" x14ac:dyDescent="0.35">
      <c r="A341" s="2">
        <v>38023</v>
      </c>
      <c r="B341" s="5" t="s">
        <v>106</v>
      </c>
      <c r="C341" s="11" t="s">
        <v>815</v>
      </c>
      <c r="D341" s="11">
        <v>2004</v>
      </c>
      <c r="E341" s="5" t="s">
        <v>555</v>
      </c>
      <c r="F341" s="23" t="s">
        <v>1129</v>
      </c>
      <c r="G341" s="5" t="s">
        <v>816</v>
      </c>
      <c r="H341" s="12" t="s">
        <v>87</v>
      </c>
      <c r="I341" s="12" t="s">
        <v>212</v>
      </c>
      <c r="J341" s="12" t="s">
        <v>94</v>
      </c>
      <c r="K341" s="12" t="s">
        <v>68</v>
      </c>
      <c r="L341" s="12" t="s">
        <v>817</v>
      </c>
      <c r="M341" s="46"/>
    </row>
    <row r="342" spans="1:13" ht="25" x14ac:dyDescent="0.35">
      <c r="A342" s="13">
        <v>38008</v>
      </c>
      <c r="B342" s="5" t="s">
        <v>96</v>
      </c>
      <c r="C342" s="11" t="s">
        <v>818</v>
      </c>
      <c r="D342" s="11">
        <v>2004</v>
      </c>
      <c r="E342" s="11" t="s">
        <v>39</v>
      </c>
      <c r="F342" s="23" t="s">
        <v>1134</v>
      </c>
      <c r="G342" s="11" t="s">
        <v>819</v>
      </c>
      <c r="H342" s="12" t="s">
        <v>87</v>
      </c>
      <c r="I342" s="12" t="s">
        <v>88</v>
      </c>
      <c r="J342" s="12" t="s">
        <v>94</v>
      </c>
      <c r="K342" s="12" t="s">
        <v>68</v>
      </c>
      <c r="L342" s="12" t="s">
        <v>207</v>
      </c>
      <c r="M342" s="46"/>
    </row>
    <row r="343" spans="1:13" ht="87.5" x14ac:dyDescent="0.35">
      <c r="A343" s="13">
        <v>37974</v>
      </c>
      <c r="B343" s="5" t="s">
        <v>96</v>
      </c>
      <c r="C343" s="11" t="s">
        <v>820</v>
      </c>
      <c r="D343" s="11">
        <v>2003</v>
      </c>
      <c r="E343" s="11" t="s">
        <v>39</v>
      </c>
      <c r="F343" s="23" t="s">
        <v>1124</v>
      </c>
      <c r="G343" s="11" t="s">
        <v>821</v>
      </c>
      <c r="H343" s="12" t="s">
        <v>87</v>
      </c>
      <c r="I343" s="12" t="s">
        <v>88</v>
      </c>
      <c r="J343" s="12" t="s">
        <v>94</v>
      </c>
      <c r="K343" s="12" t="s">
        <v>68</v>
      </c>
      <c r="L343" s="12" t="s">
        <v>822</v>
      </c>
      <c r="M343" s="46"/>
    </row>
    <row r="344" spans="1:13" ht="25" x14ac:dyDescent="0.35">
      <c r="A344" s="1">
        <v>37932</v>
      </c>
      <c r="B344" s="5" t="s">
        <v>96</v>
      </c>
      <c r="C344" s="11" t="s">
        <v>823</v>
      </c>
      <c r="D344" s="11">
        <v>2003</v>
      </c>
      <c r="E344" s="5" t="s">
        <v>39</v>
      </c>
      <c r="F344" s="23" t="s">
        <v>1125</v>
      </c>
      <c r="G344" s="42" t="s">
        <v>824</v>
      </c>
      <c r="H344" s="12" t="s">
        <v>87</v>
      </c>
      <c r="I344" s="12" t="s">
        <v>88</v>
      </c>
      <c r="J344" s="12" t="s">
        <v>94</v>
      </c>
      <c r="K344" s="12" t="s">
        <v>68</v>
      </c>
      <c r="L344" s="12" t="s">
        <v>207</v>
      </c>
      <c r="M344" s="46"/>
    </row>
    <row r="345" spans="1:13" ht="75" x14ac:dyDescent="0.35">
      <c r="A345" s="1">
        <v>37858</v>
      </c>
      <c r="B345" s="5" t="s">
        <v>144</v>
      </c>
      <c r="C345" s="11" t="s">
        <v>825</v>
      </c>
      <c r="D345" s="11">
        <v>2003</v>
      </c>
      <c r="E345" s="5" t="s">
        <v>555</v>
      </c>
      <c r="F345" s="23" t="s">
        <v>1124</v>
      </c>
      <c r="G345" s="17" t="s">
        <v>826</v>
      </c>
      <c r="H345" s="12" t="s">
        <v>87</v>
      </c>
      <c r="I345" s="12" t="s">
        <v>88</v>
      </c>
      <c r="J345" s="12" t="s">
        <v>94</v>
      </c>
      <c r="K345" s="12" t="s">
        <v>68</v>
      </c>
      <c r="L345" s="12" t="s">
        <v>1252</v>
      </c>
      <c r="M345" s="46"/>
    </row>
    <row r="346" spans="1:13" ht="22.65" customHeight="1" x14ac:dyDescent="0.35">
      <c r="A346" s="1">
        <v>37617</v>
      </c>
      <c r="B346" s="5" t="s">
        <v>237</v>
      </c>
      <c r="C346" s="11" t="s">
        <v>827</v>
      </c>
      <c r="D346" s="11">
        <v>2002</v>
      </c>
      <c r="E346" s="5" t="s">
        <v>39</v>
      </c>
      <c r="F346" s="23" t="s">
        <v>1125</v>
      </c>
      <c r="G346" s="42" t="s">
        <v>828</v>
      </c>
      <c r="H346" s="12" t="s">
        <v>829</v>
      </c>
      <c r="I346" s="12" t="s">
        <v>88</v>
      </c>
      <c r="J346" s="12" t="s">
        <v>94</v>
      </c>
      <c r="K346" s="12" t="s">
        <v>68</v>
      </c>
      <c r="L346" s="12" t="s">
        <v>207</v>
      </c>
      <c r="M346" s="46"/>
    </row>
    <row r="347" spans="1:13" ht="25" x14ac:dyDescent="0.35">
      <c r="A347" s="13">
        <v>37473</v>
      </c>
      <c r="B347" s="12" t="s">
        <v>106</v>
      </c>
      <c r="C347" s="12" t="s">
        <v>830</v>
      </c>
      <c r="D347" s="12">
        <v>2002</v>
      </c>
      <c r="E347" s="12" t="s">
        <v>92</v>
      </c>
      <c r="F347" s="23" t="s">
        <v>1130</v>
      </c>
      <c r="G347" s="12" t="s">
        <v>831</v>
      </c>
      <c r="H347" s="12" t="s">
        <v>832</v>
      </c>
      <c r="I347" s="12" t="s">
        <v>88</v>
      </c>
      <c r="J347" s="12" t="s">
        <v>94</v>
      </c>
      <c r="K347" s="12" t="s">
        <v>68</v>
      </c>
      <c r="L347" s="11" t="s">
        <v>158</v>
      </c>
      <c r="M347" s="74"/>
    </row>
    <row r="348" spans="1:13" ht="25" x14ac:dyDescent="0.35">
      <c r="A348" s="13">
        <v>37468</v>
      </c>
      <c r="B348" s="5" t="s">
        <v>127</v>
      </c>
      <c r="C348" s="11" t="s">
        <v>833</v>
      </c>
      <c r="D348" s="11">
        <v>2002</v>
      </c>
      <c r="E348" s="5" t="s">
        <v>39</v>
      </c>
      <c r="F348" s="23" t="s">
        <v>1126</v>
      </c>
      <c r="G348" s="40" t="s">
        <v>834</v>
      </c>
      <c r="H348" s="12" t="s">
        <v>835</v>
      </c>
      <c r="I348" s="12" t="s">
        <v>88</v>
      </c>
      <c r="J348" s="12" t="s">
        <v>94</v>
      </c>
      <c r="K348" s="12" t="s">
        <v>68</v>
      </c>
      <c r="L348" s="12" t="s">
        <v>1156</v>
      </c>
      <c r="M348" s="46"/>
    </row>
    <row r="349" spans="1:13" ht="37.5" x14ac:dyDescent="0.35">
      <c r="A349" s="13">
        <v>37461</v>
      </c>
      <c r="B349" s="5" t="s">
        <v>127</v>
      </c>
      <c r="C349" s="11" t="s">
        <v>836</v>
      </c>
      <c r="D349" s="11">
        <v>2002</v>
      </c>
      <c r="E349" s="11" t="s">
        <v>92</v>
      </c>
      <c r="F349" s="23" t="s">
        <v>1126</v>
      </c>
      <c r="G349" s="11" t="s">
        <v>837</v>
      </c>
      <c r="H349" s="12" t="s">
        <v>171</v>
      </c>
      <c r="I349" s="12" t="s">
        <v>88</v>
      </c>
      <c r="J349" s="12" t="s">
        <v>94</v>
      </c>
      <c r="K349" s="12" t="s">
        <v>68</v>
      </c>
      <c r="L349" s="12" t="s">
        <v>1156</v>
      </c>
      <c r="M349" s="46"/>
    </row>
    <row r="350" spans="1:13" ht="112.5" x14ac:dyDescent="0.35">
      <c r="A350" s="13">
        <v>37443</v>
      </c>
      <c r="B350" s="5" t="s">
        <v>237</v>
      </c>
      <c r="C350" s="11" t="s">
        <v>830</v>
      </c>
      <c r="D350" s="11">
        <v>2002</v>
      </c>
      <c r="E350" s="5" t="s">
        <v>85</v>
      </c>
      <c r="F350" s="23" t="s">
        <v>1124</v>
      </c>
      <c r="G350" s="11" t="s">
        <v>838</v>
      </c>
      <c r="H350" s="12" t="s">
        <v>1172</v>
      </c>
      <c r="I350" s="12" t="s">
        <v>212</v>
      </c>
      <c r="J350" s="12" t="s">
        <v>94</v>
      </c>
      <c r="K350" s="12" t="s">
        <v>68</v>
      </c>
      <c r="L350" s="12" t="s">
        <v>839</v>
      </c>
      <c r="M350" s="46"/>
    </row>
    <row r="351" spans="1:13" ht="47.15" customHeight="1" x14ac:dyDescent="0.35">
      <c r="A351" s="13">
        <v>37438</v>
      </c>
      <c r="B351" s="17" t="s">
        <v>336</v>
      </c>
      <c r="C351" s="11"/>
      <c r="D351" s="11">
        <v>2002</v>
      </c>
      <c r="E351" s="11" t="s">
        <v>92</v>
      </c>
      <c r="F351" s="23" t="s">
        <v>1130</v>
      </c>
      <c r="G351" s="39" t="s">
        <v>840</v>
      </c>
      <c r="H351" s="12" t="s">
        <v>87</v>
      </c>
      <c r="I351" s="12" t="s">
        <v>88</v>
      </c>
      <c r="J351" s="12" t="s">
        <v>94</v>
      </c>
      <c r="K351" s="12" t="s">
        <v>68</v>
      </c>
      <c r="L351" s="12" t="s">
        <v>841</v>
      </c>
      <c r="M351" s="46"/>
    </row>
    <row r="352" spans="1:13" ht="38" x14ac:dyDescent="0.35">
      <c r="A352" s="16">
        <v>37372</v>
      </c>
      <c r="B352" s="5" t="s">
        <v>96</v>
      </c>
      <c r="C352" s="11" t="s">
        <v>842</v>
      </c>
      <c r="D352" s="11">
        <v>2002</v>
      </c>
      <c r="E352" s="11" t="s">
        <v>39</v>
      </c>
      <c r="F352" s="23" t="s">
        <v>1127</v>
      </c>
      <c r="G352" s="11" t="s">
        <v>843</v>
      </c>
      <c r="H352" s="12" t="s">
        <v>844</v>
      </c>
      <c r="I352" s="12" t="s">
        <v>88</v>
      </c>
      <c r="J352" s="12" t="s">
        <v>94</v>
      </c>
      <c r="K352" s="12" t="s">
        <v>68</v>
      </c>
      <c r="L352" s="11" t="s">
        <v>158</v>
      </c>
      <c r="M352" s="46"/>
    </row>
    <row r="353" spans="1:13" ht="25" x14ac:dyDescent="0.35">
      <c r="A353" s="1">
        <v>37222</v>
      </c>
      <c r="B353" s="5" t="s">
        <v>96</v>
      </c>
      <c r="C353" s="11" t="s">
        <v>845</v>
      </c>
      <c r="D353" s="11">
        <v>2001</v>
      </c>
      <c r="E353" s="5" t="s">
        <v>39</v>
      </c>
      <c r="F353" s="23" t="s">
        <v>1125</v>
      </c>
      <c r="G353" s="11" t="s">
        <v>846</v>
      </c>
      <c r="H353" s="12" t="s">
        <v>87</v>
      </c>
      <c r="I353" s="12" t="s">
        <v>88</v>
      </c>
      <c r="J353" s="12" t="s">
        <v>94</v>
      </c>
      <c r="K353" s="12" t="s">
        <v>68</v>
      </c>
      <c r="L353" s="12" t="s">
        <v>207</v>
      </c>
      <c r="M353" s="46"/>
    </row>
    <row r="354" spans="1:13" ht="37.5" x14ac:dyDescent="0.35">
      <c r="A354" s="1">
        <v>37167</v>
      </c>
      <c r="B354" s="5" t="s">
        <v>237</v>
      </c>
      <c r="C354" s="11" t="s">
        <v>847</v>
      </c>
      <c r="D354" s="11">
        <v>2001</v>
      </c>
      <c r="E354" s="5" t="s">
        <v>85</v>
      </c>
      <c r="F354" s="23" t="s">
        <v>1124</v>
      </c>
      <c r="G354" s="5" t="s">
        <v>848</v>
      </c>
      <c r="H354" s="12" t="s">
        <v>849</v>
      </c>
      <c r="I354" s="12" t="s">
        <v>88</v>
      </c>
      <c r="J354" s="12" t="s">
        <v>94</v>
      </c>
      <c r="K354" s="12" t="s">
        <v>68</v>
      </c>
      <c r="L354" s="12" t="s">
        <v>140</v>
      </c>
      <c r="M354" s="46"/>
    </row>
    <row r="355" spans="1:13" ht="100" x14ac:dyDescent="0.35">
      <c r="A355" s="2">
        <v>37069</v>
      </c>
      <c r="B355" s="17" t="s">
        <v>144</v>
      </c>
      <c r="C355" s="11" t="s">
        <v>850</v>
      </c>
      <c r="D355" s="11">
        <v>2001</v>
      </c>
      <c r="E355" s="12" t="s">
        <v>851</v>
      </c>
      <c r="F355" s="23" t="s">
        <v>1130</v>
      </c>
      <c r="G355" s="11" t="s">
        <v>852</v>
      </c>
      <c r="H355" s="12" t="s">
        <v>87</v>
      </c>
      <c r="I355" s="12" t="s">
        <v>88</v>
      </c>
      <c r="J355" s="12" t="s">
        <v>94</v>
      </c>
      <c r="K355" s="12" t="s">
        <v>68</v>
      </c>
      <c r="L355" s="12" t="s">
        <v>853</v>
      </c>
      <c r="M355" s="46"/>
    </row>
    <row r="356" spans="1:13" ht="25" x14ac:dyDescent="0.35">
      <c r="A356" s="13">
        <v>37034</v>
      </c>
      <c r="B356" s="5" t="s">
        <v>106</v>
      </c>
      <c r="C356" s="11" t="s">
        <v>854</v>
      </c>
      <c r="D356" s="11">
        <v>2001</v>
      </c>
      <c r="E356" s="11" t="s">
        <v>92</v>
      </c>
      <c r="F356" s="23" t="s">
        <v>1130</v>
      </c>
      <c r="G356" s="11" t="s">
        <v>855</v>
      </c>
      <c r="H356" s="12" t="s">
        <v>87</v>
      </c>
      <c r="I356" s="12" t="s">
        <v>88</v>
      </c>
      <c r="J356" s="12" t="s">
        <v>94</v>
      </c>
      <c r="K356" s="12" t="s">
        <v>68</v>
      </c>
      <c r="L356" s="12" t="s">
        <v>207</v>
      </c>
      <c r="M356" s="46"/>
    </row>
    <row r="357" spans="1:13" ht="50" x14ac:dyDescent="0.35">
      <c r="A357" s="13">
        <v>36887</v>
      </c>
      <c r="B357" s="5" t="s">
        <v>237</v>
      </c>
      <c r="C357" s="11" t="s">
        <v>184</v>
      </c>
      <c r="D357" s="11">
        <v>2000</v>
      </c>
      <c r="E357" s="5" t="s">
        <v>85</v>
      </c>
      <c r="F357" s="23" t="s">
        <v>1124</v>
      </c>
      <c r="G357" s="11" t="s">
        <v>856</v>
      </c>
      <c r="H357" s="12" t="s">
        <v>87</v>
      </c>
      <c r="I357" s="12" t="s">
        <v>88</v>
      </c>
      <c r="J357" s="12" t="s">
        <v>94</v>
      </c>
      <c r="K357" s="12" t="s">
        <v>68</v>
      </c>
      <c r="L357" s="11" t="s">
        <v>1248</v>
      </c>
      <c r="M357" s="46"/>
    </row>
    <row r="358" spans="1:13" ht="25" x14ac:dyDescent="0.35">
      <c r="A358" s="13">
        <v>36852</v>
      </c>
      <c r="B358" s="5" t="s">
        <v>440</v>
      </c>
      <c r="C358" s="11" t="s">
        <v>857</v>
      </c>
      <c r="D358" s="11">
        <v>2000</v>
      </c>
      <c r="E358" s="5" t="s">
        <v>442</v>
      </c>
      <c r="F358" s="23" t="s">
        <v>1125</v>
      </c>
      <c r="G358" s="17" t="s">
        <v>858</v>
      </c>
      <c r="H358" s="12" t="s">
        <v>87</v>
      </c>
      <c r="I358" s="12" t="s">
        <v>88</v>
      </c>
      <c r="J358" s="12" t="s">
        <v>94</v>
      </c>
      <c r="K358" s="12" t="s">
        <v>68</v>
      </c>
      <c r="L358" s="12" t="s">
        <v>841</v>
      </c>
      <c r="M358" s="46"/>
    </row>
    <row r="359" spans="1:13" ht="50" x14ac:dyDescent="0.35">
      <c r="A359" s="13">
        <v>36805</v>
      </c>
      <c r="B359" s="5" t="s">
        <v>237</v>
      </c>
      <c r="C359" s="11" t="s">
        <v>859</v>
      </c>
      <c r="D359" s="11">
        <v>2000</v>
      </c>
      <c r="E359" s="5" t="s">
        <v>85</v>
      </c>
      <c r="F359" s="23" t="s">
        <v>1126</v>
      </c>
      <c r="G359" s="11" t="s">
        <v>860</v>
      </c>
      <c r="H359" s="12" t="s">
        <v>87</v>
      </c>
      <c r="I359" s="12" t="s">
        <v>88</v>
      </c>
      <c r="J359" s="12" t="s">
        <v>94</v>
      </c>
      <c r="K359" s="12" t="s">
        <v>68</v>
      </c>
      <c r="L359" s="11" t="s">
        <v>1248</v>
      </c>
      <c r="M359" s="46"/>
    </row>
    <row r="360" spans="1:13" ht="50" x14ac:dyDescent="0.35">
      <c r="A360" s="13">
        <v>36753</v>
      </c>
      <c r="B360" s="5" t="s">
        <v>127</v>
      </c>
      <c r="C360" s="11" t="s">
        <v>793</v>
      </c>
      <c r="D360" s="11">
        <v>2000</v>
      </c>
      <c r="E360" s="11" t="s">
        <v>39</v>
      </c>
      <c r="F360" s="23" t="s">
        <v>1124</v>
      </c>
      <c r="G360" s="11" t="s">
        <v>861</v>
      </c>
      <c r="H360" s="12" t="s">
        <v>87</v>
      </c>
      <c r="I360" s="12" t="s">
        <v>459</v>
      </c>
      <c r="J360" s="12" t="s">
        <v>94</v>
      </c>
      <c r="K360" s="12" t="s">
        <v>68</v>
      </c>
      <c r="L360" s="12" t="s">
        <v>862</v>
      </c>
      <c r="M360" s="46"/>
    </row>
    <row r="361" spans="1:13" ht="62.5" x14ac:dyDescent="0.35">
      <c r="A361" s="1">
        <v>36448</v>
      </c>
      <c r="B361" s="5" t="s">
        <v>127</v>
      </c>
      <c r="C361" s="11" t="s">
        <v>863</v>
      </c>
      <c r="D361" s="11">
        <v>1999</v>
      </c>
      <c r="E361" s="6" t="s">
        <v>39</v>
      </c>
      <c r="F361" s="23" t="s">
        <v>1130</v>
      </c>
      <c r="G361" s="5" t="s">
        <v>864</v>
      </c>
      <c r="H361" s="12" t="s">
        <v>87</v>
      </c>
      <c r="I361" s="12" t="s">
        <v>88</v>
      </c>
      <c r="J361" s="12" t="s">
        <v>94</v>
      </c>
      <c r="K361" s="12" t="s">
        <v>68</v>
      </c>
      <c r="L361" s="12" t="s">
        <v>865</v>
      </c>
      <c r="M361" s="46"/>
    </row>
    <row r="362" spans="1:13" ht="42" customHeight="1" x14ac:dyDescent="0.35">
      <c r="A362" s="13">
        <v>36208</v>
      </c>
      <c r="B362" s="5" t="s">
        <v>127</v>
      </c>
      <c r="C362" s="11" t="s">
        <v>445</v>
      </c>
      <c r="D362" s="11">
        <v>1999</v>
      </c>
      <c r="E362" s="11" t="s">
        <v>39</v>
      </c>
      <c r="F362" s="23" t="s">
        <v>1131</v>
      </c>
      <c r="G362" s="5" t="s">
        <v>866</v>
      </c>
      <c r="H362" s="12" t="s">
        <v>87</v>
      </c>
      <c r="I362" s="12" t="s">
        <v>538</v>
      </c>
      <c r="J362" s="12" t="s">
        <v>1219</v>
      </c>
      <c r="K362" s="12" t="s">
        <v>68</v>
      </c>
      <c r="L362" s="11" t="s">
        <v>1156</v>
      </c>
      <c r="M362" s="75"/>
    </row>
    <row r="363" spans="1:13" ht="25" x14ac:dyDescent="0.35">
      <c r="A363" s="13">
        <v>36173</v>
      </c>
      <c r="B363" s="5" t="s">
        <v>237</v>
      </c>
      <c r="C363" s="11" t="s">
        <v>867</v>
      </c>
      <c r="D363" s="11">
        <v>1999</v>
      </c>
      <c r="E363" s="5" t="s">
        <v>85</v>
      </c>
      <c r="F363" s="23" t="s">
        <v>1129</v>
      </c>
      <c r="G363" s="11" t="s">
        <v>868</v>
      </c>
      <c r="H363" s="12" t="s">
        <v>869</v>
      </c>
      <c r="I363" s="12" t="s">
        <v>212</v>
      </c>
      <c r="J363" s="12" t="s">
        <v>94</v>
      </c>
      <c r="K363" s="12" t="s">
        <v>68</v>
      </c>
      <c r="L363" s="12" t="s">
        <v>870</v>
      </c>
      <c r="M363" s="46"/>
    </row>
    <row r="364" spans="1:13" ht="50" x14ac:dyDescent="0.35">
      <c r="A364" s="13">
        <v>36012</v>
      </c>
      <c r="B364" s="5" t="s">
        <v>237</v>
      </c>
      <c r="C364" s="11" t="s">
        <v>367</v>
      </c>
      <c r="D364" s="11">
        <v>1998</v>
      </c>
      <c r="E364" s="5" t="s">
        <v>85</v>
      </c>
      <c r="F364" s="23" t="s">
        <v>1127</v>
      </c>
      <c r="G364" s="5" t="s">
        <v>871</v>
      </c>
      <c r="H364" s="12" t="s">
        <v>872</v>
      </c>
      <c r="I364" s="12" t="s">
        <v>212</v>
      </c>
      <c r="J364" s="12" t="s">
        <v>94</v>
      </c>
      <c r="K364" s="12" t="s">
        <v>68</v>
      </c>
      <c r="L364" s="12" t="s">
        <v>873</v>
      </c>
      <c r="M364" s="46"/>
    </row>
    <row r="365" spans="1:13" ht="25" x14ac:dyDescent="0.35">
      <c r="A365" s="16">
        <v>36011</v>
      </c>
      <c r="B365" s="5" t="s">
        <v>127</v>
      </c>
      <c r="C365" s="11" t="s">
        <v>874</v>
      </c>
      <c r="D365" s="11">
        <v>1998</v>
      </c>
      <c r="E365" s="11" t="s">
        <v>39</v>
      </c>
      <c r="F365" s="23" t="s">
        <v>1125</v>
      </c>
      <c r="G365" s="11" t="s">
        <v>875</v>
      </c>
      <c r="H365" s="12" t="s">
        <v>876</v>
      </c>
      <c r="I365" s="12" t="s">
        <v>88</v>
      </c>
      <c r="J365" s="12" t="s">
        <v>94</v>
      </c>
      <c r="K365" s="12" t="s">
        <v>68</v>
      </c>
      <c r="L365" s="12" t="s">
        <v>207</v>
      </c>
      <c r="M365" s="46"/>
    </row>
    <row r="366" spans="1:13" ht="50" x14ac:dyDescent="0.35">
      <c r="A366" s="16">
        <v>35989</v>
      </c>
      <c r="B366" s="5" t="s">
        <v>127</v>
      </c>
      <c r="C366" s="11" t="s">
        <v>877</v>
      </c>
      <c r="D366" s="11">
        <v>1998</v>
      </c>
      <c r="E366" s="11" t="s">
        <v>39</v>
      </c>
      <c r="F366" s="23" t="s">
        <v>1127</v>
      </c>
      <c r="G366" s="11" t="s">
        <v>878</v>
      </c>
      <c r="H366" s="12" t="s">
        <v>87</v>
      </c>
      <c r="I366" s="12" t="s">
        <v>88</v>
      </c>
      <c r="J366" s="12" t="s">
        <v>94</v>
      </c>
      <c r="K366" s="12" t="s">
        <v>68</v>
      </c>
      <c r="L366" s="12" t="s">
        <v>879</v>
      </c>
      <c r="M366" s="46"/>
    </row>
    <row r="367" spans="1:13" ht="37.5" x14ac:dyDescent="0.35">
      <c r="A367" s="16">
        <v>35928</v>
      </c>
      <c r="B367" s="5" t="s">
        <v>127</v>
      </c>
      <c r="C367" s="11" t="s">
        <v>880</v>
      </c>
      <c r="D367" s="11">
        <v>1998</v>
      </c>
      <c r="E367" s="5" t="s">
        <v>39</v>
      </c>
      <c r="F367" s="23" t="s">
        <v>1125</v>
      </c>
      <c r="G367" s="11" t="s">
        <v>881</v>
      </c>
      <c r="H367" s="12" t="s">
        <v>882</v>
      </c>
      <c r="I367" s="12" t="s">
        <v>88</v>
      </c>
      <c r="J367" s="12" t="s">
        <v>94</v>
      </c>
      <c r="K367" s="12" t="s">
        <v>68</v>
      </c>
      <c r="L367" s="12" t="s">
        <v>207</v>
      </c>
      <c r="M367" s="46"/>
    </row>
    <row r="368" spans="1:13" ht="25" x14ac:dyDescent="0.35">
      <c r="A368" s="13">
        <v>35921</v>
      </c>
      <c r="B368" s="5" t="s">
        <v>106</v>
      </c>
      <c r="C368" s="11" t="s">
        <v>706</v>
      </c>
      <c r="D368" s="11">
        <v>1998</v>
      </c>
      <c r="E368" s="11" t="s">
        <v>92</v>
      </c>
      <c r="F368" s="23" t="s">
        <v>1134</v>
      </c>
      <c r="G368" s="11" t="s">
        <v>883</v>
      </c>
      <c r="H368" s="12" t="s">
        <v>87</v>
      </c>
      <c r="I368" s="12" t="s">
        <v>88</v>
      </c>
      <c r="J368" s="12" t="s">
        <v>94</v>
      </c>
      <c r="K368" s="12" t="s">
        <v>68</v>
      </c>
      <c r="L368" s="12" t="s">
        <v>207</v>
      </c>
      <c r="M368" s="46"/>
    </row>
    <row r="369" spans="1:13" ht="50" x14ac:dyDescent="0.35">
      <c r="A369" s="13">
        <v>35649</v>
      </c>
      <c r="B369" s="5" t="s">
        <v>237</v>
      </c>
      <c r="C369" s="11" t="s">
        <v>884</v>
      </c>
      <c r="D369" s="11">
        <v>1997</v>
      </c>
      <c r="E369" s="5" t="s">
        <v>85</v>
      </c>
      <c r="F369" s="23" t="s">
        <v>1125</v>
      </c>
      <c r="G369" s="5" t="s">
        <v>885</v>
      </c>
      <c r="H369" s="12" t="s">
        <v>886</v>
      </c>
      <c r="I369" s="12" t="s">
        <v>212</v>
      </c>
      <c r="J369" s="12" t="s">
        <v>94</v>
      </c>
      <c r="K369" s="12" t="s">
        <v>68</v>
      </c>
      <c r="L369" s="12" t="s">
        <v>207</v>
      </c>
      <c r="M369" s="46"/>
    </row>
    <row r="370" spans="1:13" ht="50" x14ac:dyDescent="0.35">
      <c r="A370" s="13">
        <v>35640</v>
      </c>
      <c r="B370" s="5" t="s">
        <v>237</v>
      </c>
      <c r="C370" s="11" t="s">
        <v>887</v>
      </c>
      <c r="D370" s="11">
        <v>1997</v>
      </c>
      <c r="E370" s="5" t="s">
        <v>85</v>
      </c>
      <c r="F370" s="23" t="s">
        <v>1125</v>
      </c>
      <c r="G370" s="5" t="s">
        <v>888</v>
      </c>
      <c r="H370" s="12" t="s">
        <v>87</v>
      </c>
      <c r="I370" s="12" t="s">
        <v>88</v>
      </c>
      <c r="J370" s="12" t="s">
        <v>94</v>
      </c>
      <c r="K370" s="12" t="s">
        <v>68</v>
      </c>
      <c r="L370" s="12" t="s">
        <v>268</v>
      </c>
      <c r="M370" s="46"/>
    </row>
    <row r="371" spans="1:13" ht="57.65" customHeight="1" x14ac:dyDescent="0.35">
      <c r="A371" s="13">
        <v>35629</v>
      </c>
      <c r="B371" s="5" t="s">
        <v>237</v>
      </c>
      <c r="C371" s="11" t="s">
        <v>889</v>
      </c>
      <c r="D371" s="11">
        <v>1997</v>
      </c>
      <c r="E371" s="5" t="s">
        <v>85</v>
      </c>
      <c r="F371" s="23" t="s">
        <v>1125</v>
      </c>
      <c r="G371" s="11" t="s">
        <v>890</v>
      </c>
      <c r="H371" s="12" t="s">
        <v>87</v>
      </c>
      <c r="I371" s="12" t="s">
        <v>88</v>
      </c>
      <c r="J371" s="12" t="s">
        <v>94</v>
      </c>
      <c r="K371" s="12" t="s">
        <v>68</v>
      </c>
      <c r="L371" s="12" t="s">
        <v>268</v>
      </c>
      <c r="M371" s="46"/>
    </row>
    <row r="372" spans="1:13" ht="37.5" x14ac:dyDescent="0.35">
      <c r="A372" s="13">
        <v>35608</v>
      </c>
      <c r="B372" s="5" t="s">
        <v>127</v>
      </c>
      <c r="C372" s="11" t="s">
        <v>891</v>
      </c>
      <c r="D372" s="11">
        <v>1997</v>
      </c>
      <c r="E372" s="11" t="s">
        <v>39</v>
      </c>
      <c r="F372" s="23" t="s">
        <v>1124</v>
      </c>
      <c r="G372" s="11" t="s">
        <v>892</v>
      </c>
      <c r="H372" s="12" t="s">
        <v>171</v>
      </c>
      <c r="I372" s="12" t="s">
        <v>88</v>
      </c>
      <c r="J372" s="12" t="s">
        <v>94</v>
      </c>
      <c r="K372" s="12" t="s">
        <v>68</v>
      </c>
      <c r="L372" s="12" t="s">
        <v>893</v>
      </c>
      <c r="M372" s="46"/>
    </row>
    <row r="373" spans="1:13" ht="62.5" x14ac:dyDescent="0.35">
      <c r="A373" s="13">
        <v>35587</v>
      </c>
      <c r="B373" s="5" t="s">
        <v>237</v>
      </c>
      <c r="C373" s="11" t="s">
        <v>894</v>
      </c>
      <c r="D373" s="11">
        <v>1997</v>
      </c>
      <c r="E373" s="5" t="s">
        <v>85</v>
      </c>
      <c r="F373" s="23" t="s">
        <v>1134</v>
      </c>
      <c r="G373" s="11" t="s">
        <v>895</v>
      </c>
      <c r="H373" s="12" t="s">
        <v>896</v>
      </c>
      <c r="I373" s="12" t="s">
        <v>88</v>
      </c>
      <c r="J373" s="12" t="s">
        <v>94</v>
      </c>
      <c r="K373" s="12" t="s">
        <v>68</v>
      </c>
      <c r="L373" s="12" t="s">
        <v>897</v>
      </c>
      <c r="M373" s="46"/>
    </row>
    <row r="374" spans="1:13" ht="37.5" x14ac:dyDescent="0.35">
      <c r="A374" s="13">
        <v>35521</v>
      </c>
      <c r="B374" s="5" t="s">
        <v>96</v>
      </c>
      <c r="C374" s="11" t="s">
        <v>898</v>
      </c>
      <c r="D374" s="11">
        <v>1997</v>
      </c>
      <c r="E374" s="11" t="s">
        <v>39</v>
      </c>
      <c r="F374" s="23" t="s">
        <v>1130</v>
      </c>
      <c r="G374" s="11" t="s">
        <v>899</v>
      </c>
      <c r="H374" s="12" t="s">
        <v>900</v>
      </c>
      <c r="I374" s="12" t="s">
        <v>88</v>
      </c>
      <c r="J374" s="12" t="s">
        <v>94</v>
      </c>
      <c r="K374" s="12" t="s">
        <v>68</v>
      </c>
      <c r="L374" s="12" t="s">
        <v>893</v>
      </c>
      <c r="M374" s="46"/>
    </row>
    <row r="375" spans="1:13" ht="37.5" x14ac:dyDescent="0.35">
      <c r="A375" s="13">
        <v>35521</v>
      </c>
      <c r="B375" s="5" t="s">
        <v>106</v>
      </c>
      <c r="C375" s="11" t="s">
        <v>901</v>
      </c>
      <c r="D375" s="11">
        <v>1997</v>
      </c>
      <c r="E375" s="11" t="s">
        <v>92</v>
      </c>
      <c r="F375" s="23" t="s">
        <v>1134</v>
      </c>
      <c r="G375" s="11" t="s">
        <v>902</v>
      </c>
      <c r="H375" s="12" t="s">
        <v>903</v>
      </c>
      <c r="I375" s="12" t="s">
        <v>88</v>
      </c>
      <c r="J375" s="12" t="s">
        <v>94</v>
      </c>
      <c r="K375" s="12" t="s">
        <v>68</v>
      </c>
      <c r="L375" s="12" t="s">
        <v>207</v>
      </c>
      <c r="M375" s="46"/>
    </row>
    <row r="376" spans="1:13" ht="50" x14ac:dyDescent="0.35">
      <c r="A376" s="13">
        <v>35451</v>
      </c>
      <c r="B376" s="5" t="s">
        <v>237</v>
      </c>
      <c r="C376" s="11" t="s">
        <v>904</v>
      </c>
      <c r="D376" s="11">
        <v>1997</v>
      </c>
      <c r="E376" s="5" t="s">
        <v>85</v>
      </c>
      <c r="F376" s="23" t="s">
        <v>1130</v>
      </c>
      <c r="G376" s="11" t="s">
        <v>905</v>
      </c>
      <c r="H376" s="12" t="s">
        <v>87</v>
      </c>
      <c r="I376" s="12" t="s">
        <v>88</v>
      </c>
      <c r="J376" s="12" t="s">
        <v>94</v>
      </c>
      <c r="K376" s="12" t="s">
        <v>68</v>
      </c>
      <c r="L376" s="12" t="s">
        <v>906</v>
      </c>
      <c r="M376" s="46"/>
    </row>
    <row r="377" spans="1:13" ht="75" x14ac:dyDescent="0.35">
      <c r="A377" s="13">
        <v>35342</v>
      </c>
      <c r="B377" s="5" t="s">
        <v>96</v>
      </c>
      <c r="C377" s="11" t="s">
        <v>907</v>
      </c>
      <c r="D377" s="11">
        <v>1996</v>
      </c>
      <c r="E377" s="11" t="s">
        <v>39</v>
      </c>
      <c r="F377" s="23" t="s">
        <v>1130</v>
      </c>
      <c r="G377" s="11" t="s">
        <v>908</v>
      </c>
      <c r="H377" s="12" t="s">
        <v>909</v>
      </c>
      <c r="I377" s="12" t="s">
        <v>88</v>
      </c>
      <c r="J377" s="12" t="s">
        <v>94</v>
      </c>
      <c r="K377" s="12" t="s">
        <v>68</v>
      </c>
      <c r="L377" s="12" t="s">
        <v>910</v>
      </c>
      <c r="M377" s="46"/>
    </row>
    <row r="378" spans="1:13" ht="37.5" x14ac:dyDescent="0.35">
      <c r="A378" s="16">
        <v>35285</v>
      </c>
      <c r="B378" s="5" t="s">
        <v>96</v>
      </c>
      <c r="C378" s="11" t="s">
        <v>911</v>
      </c>
      <c r="D378" s="11">
        <v>1996</v>
      </c>
      <c r="E378" s="11" t="s">
        <v>39</v>
      </c>
      <c r="F378" s="23" t="s">
        <v>1127</v>
      </c>
      <c r="G378" s="11" t="s">
        <v>912</v>
      </c>
      <c r="H378" s="12" t="s">
        <v>913</v>
      </c>
      <c r="I378" s="12" t="s">
        <v>212</v>
      </c>
      <c r="J378" s="12" t="s">
        <v>94</v>
      </c>
      <c r="K378" s="12" t="s">
        <v>68</v>
      </c>
      <c r="L378" s="11" t="s">
        <v>158</v>
      </c>
      <c r="M378" s="46"/>
    </row>
    <row r="379" spans="1:13" ht="50" x14ac:dyDescent="0.35">
      <c r="A379" s="13">
        <v>35282</v>
      </c>
      <c r="B379" s="5" t="s">
        <v>237</v>
      </c>
      <c r="C379" s="11" t="s">
        <v>914</v>
      </c>
      <c r="D379" s="11">
        <v>1996</v>
      </c>
      <c r="E379" s="5" t="s">
        <v>85</v>
      </c>
      <c r="F379" s="23" t="s">
        <v>1126</v>
      </c>
      <c r="G379" s="11" t="s">
        <v>915</v>
      </c>
      <c r="H379" s="12" t="s">
        <v>87</v>
      </c>
      <c r="I379" s="12" t="s">
        <v>88</v>
      </c>
      <c r="J379" s="12" t="s">
        <v>94</v>
      </c>
      <c r="K379" s="12" t="s">
        <v>68</v>
      </c>
      <c r="L379" s="11" t="s">
        <v>1248</v>
      </c>
      <c r="M379" s="46"/>
    </row>
    <row r="380" spans="1:13" ht="50" x14ac:dyDescent="0.35">
      <c r="A380" s="13">
        <v>35073</v>
      </c>
      <c r="B380" s="5" t="s">
        <v>237</v>
      </c>
      <c r="C380" s="11" t="s">
        <v>916</v>
      </c>
      <c r="D380" s="11">
        <v>1996</v>
      </c>
      <c r="E380" s="5" t="s">
        <v>85</v>
      </c>
      <c r="F380" s="23" t="s">
        <v>1126</v>
      </c>
      <c r="G380" s="11" t="s">
        <v>917</v>
      </c>
      <c r="H380" s="12" t="s">
        <v>918</v>
      </c>
      <c r="I380" s="12" t="s">
        <v>88</v>
      </c>
      <c r="J380" s="12" t="s">
        <v>94</v>
      </c>
      <c r="K380" s="12" t="s">
        <v>68</v>
      </c>
      <c r="L380" s="30" t="s">
        <v>1163</v>
      </c>
      <c r="M380" s="46"/>
    </row>
    <row r="381" spans="1:13" ht="75" x14ac:dyDescent="0.35">
      <c r="A381" s="1">
        <v>35065</v>
      </c>
      <c r="B381" s="5" t="s">
        <v>144</v>
      </c>
      <c r="C381" s="11" t="s">
        <v>919</v>
      </c>
      <c r="D381" s="11">
        <v>1996</v>
      </c>
      <c r="E381" s="11" t="s">
        <v>92</v>
      </c>
      <c r="F381" s="23" t="s">
        <v>1130</v>
      </c>
      <c r="G381" s="17" t="s">
        <v>920</v>
      </c>
      <c r="H381" s="12" t="s">
        <v>87</v>
      </c>
      <c r="I381" s="12" t="s">
        <v>88</v>
      </c>
      <c r="J381" s="12" t="s">
        <v>94</v>
      </c>
      <c r="K381" s="12" t="s">
        <v>68</v>
      </c>
      <c r="L381" s="12" t="s">
        <v>921</v>
      </c>
      <c r="M381" s="46"/>
    </row>
    <row r="382" spans="1:13" ht="37.5" x14ac:dyDescent="0.35">
      <c r="A382" s="13">
        <v>35033</v>
      </c>
      <c r="B382" s="5" t="s">
        <v>96</v>
      </c>
      <c r="C382" s="11" t="s">
        <v>922</v>
      </c>
      <c r="D382" s="11">
        <v>1995</v>
      </c>
      <c r="E382" s="11" t="s">
        <v>39</v>
      </c>
      <c r="F382" s="23" t="s">
        <v>1124</v>
      </c>
      <c r="G382" s="5" t="s">
        <v>892</v>
      </c>
      <c r="H382" s="12" t="s">
        <v>87</v>
      </c>
      <c r="I382" s="12" t="s">
        <v>88</v>
      </c>
      <c r="J382" s="12" t="s">
        <v>94</v>
      </c>
      <c r="K382" s="12" t="s">
        <v>68</v>
      </c>
      <c r="L382" s="12" t="s">
        <v>409</v>
      </c>
      <c r="M382" s="46"/>
    </row>
    <row r="383" spans="1:13" ht="25" x14ac:dyDescent="0.35">
      <c r="A383" s="13">
        <v>35017</v>
      </c>
      <c r="B383" s="5" t="s">
        <v>106</v>
      </c>
      <c r="C383" s="11" t="s">
        <v>923</v>
      </c>
      <c r="D383" s="11">
        <v>1995</v>
      </c>
      <c r="E383" s="11" t="s">
        <v>92</v>
      </c>
      <c r="F383" s="23" t="s">
        <v>1124</v>
      </c>
      <c r="G383" s="42" t="s">
        <v>924</v>
      </c>
      <c r="H383" s="12" t="s">
        <v>87</v>
      </c>
      <c r="I383" s="12" t="s">
        <v>88</v>
      </c>
      <c r="J383" s="12" t="s">
        <v>94</v>
      </c>
      <c r="K383" s="12" t="s">
        <v>68</v>
      </c>
      <c r="L383" s="12" t="s">
        <v>110</v>
      </c>
      <c r="M383" s="46"/>
    </row>
    <row r="384" spans="1:13" ht="62.5" x14ac:dyDescent="0.35">
      <c r="A384" s="13">
        <v>34855</v>
      </c>
      <c r="B384" s="5" t="s">
        <v>96</v>
      </c>
      <c r="C384" s="11" t="s">
        <v>925</v>
      </c>
      <c r="D384" s="11">
        <v>1995</v>
      </c>
      <c r="E384" s="11" t="s">
        <v>39</v>
      </c>
      <c r="F384" s="23" t="s">
        <v>1124</v>
      </c>
      <c r="G384" s="5" t="s">
        <v>926</v>
      </c>
      <c r="H384" s="12" t="s">
        <v>87</v>
      </c>
      <c r="I384" s="12" t="s">
        <v>212</v>
      </c>
      <c r="J384" s="12" t="s">
        <v>94</v>
      </c>
      <c r="K384" s="12" t="s">
        <v>68</v>
      </c>
      <c r="L384" s="11" t="s">
        <v>409</v>
      </c>
      <c r="M384" s="46"/>
    </row>
    <row r="385" spans="1:13" ht="37.5" x14ac:dyDescent="0.35">
      <c r="A385" s="1">
        <v>34689</v>
      </c>
      <c r="B385" s="5" t="s">
        <v>144</v>
      </c>
      <c r="C385" s="11" t="s">
        <v>927</v>
      </c>
      <c r="D385" s="11">
        <v>1994</v>
      </c>
      <c r="E385" s="11" t="s">
        <v>92</v>
      </c>
      <c r="F385" s="23" t="s">
        <v>101</v>
      </c>
      <c r="G385" s="17" t="s">
        <v>928</v>
      </c>
      <c r="H385" s="12" t="s">
        <v>87</v>
      </c>
      <c r="I385" s="12" t="s">
        <v>88</v>
      </c>
      <c r="J385" s="12" t="s">
        <v>94</v>
      </c>
      <c r="K385" s="12" t="s">
        <v>68</v>
      </c>
      <c r="L385" s="12" t="s">
        <v>929</v>
      </c>
      <c r="M385" s="46"/>
    </row>
    <row r="386" spans="1:13" ht="62.5" x14ac:dyDescent="0.35">
      <c r="A386" s="18">
        <v>34682</v>
      </c>
      <c r="B386" s="17" t="s">
        <v>90</v>
      </c>
      <c r="C386" s="12" t="s">
        <v>930</v>
      </c>
      <c r="D386" s="12">
        <v>1994</v>
      </c>
      <c r="E386" s="12" t="s">
        <v>92</v>
      </c>
      <c r="F386" s="23" t="s">
        <v>1133</v>
      </c>
      <c r="G386" s="12" t="s">
        <v>931</v>
      </c>
      <c r="H386" s="12" t="s">
        <v>87</v>
      </c>
      <c r="I386" s="12" t="s">
        <v>538</v>
      </c>
      <c r="J386" s="12" t="s">
        <v>1219</v>
      </c>
      <c r="K386" s="12" t="s">
        <v>68</v>
      </c>
      <c r="L386" s="12" t="s">
        <v>762</v>
      </c>
      <c r="M386" s="75"/>
    </row>
    <row r="387" spans="1:13" ht="25" x14ac:dyDescent="0.35">
      <c r="A387" s="13">
        <v>34647</v>
      </c>
      <c r="B387" s="5" t="s">
        <v>237</v>
      </c>
      <c r="C387" s="11" t="s">
        <v>932</v>
      </c>
      <c r="D387" s="11">
        <v>1994</v>
      </c>
      <c r="E387" s="5" t="s">
        <v>85</v>
      </c>
      <c r="F387" s="23" t="s">
        <v>1130</v>
      </c>
      <c r="G387" s="11" t="s">
        <v>933</v>
      </c>
      <c r="H387" s="12" t="s">
        <v>87</v>
      </c>
      <c r="I387" s="12" t="s">
        <v>88</v>
      </c>
      <c r="J387" s="12" t="s">
        <v>94</v>
      </c>
      <c r="K387" s="12" t="s">
        <v>68</v>
      </c>
      <c r="L387" s="12" t="s">
        <v>372</v>
      </c>
      <c r="M387" s="46"/>
    </row>
    <row r="388" spans="1:13" ht="50" x14ac:dyDescent="0.35">
      <c r="A388" s="1">
        <v>34634</v>
      </c>
      <c r="B388" s="5" t="s">
        <v>237</v>
      </c>
      <c r="C388" s="11" t="s">
        <v>934</v>
      </c>
      <c r="D388" s="11">
        <v>1994</v>
      </c>
      <c r="E388" s="5" t="s">
        <v>85</v>
      </c>
      <c r="F388" s="23" t="s">
        <v>1124</v>
      </c>
      <c r="G388" s="5" t="s">
        <v>935</v>
      </c>
      <c r="H388" s="12" t="s">
        <v>87</v>
      </c>
      <c r="I388" s="12" t="s">
        <v>88</v>
      </c>
      <c r="J388" s="12" t="s">
        <v>94</v>
      </c>
      <c r="K388" s="12" t="s">
        <v>68</v>
      </c>
      <c r="L388" s="11" t="s">
        <v>1248</v>
      </c>
      <c r="M388" s="46"/>
    </row>
    <row r="389" spans="1:13" ht="25" x14ac:dyDescent="0.35">
      <c r="A389" s="13">
        <v>34578</v>
      </c>
      <c r="B389" s="5" t="s">
        <v>96</v>
      </c>
      <c r="C389" s="11" t="s">
        <v>936</v>
      </c>
      <c r="D389" s="11">
        <v>1994</v>
      </c>
      <c r="E389" s="11" t="s">
        <v>937</v>
      </c>
      <c r="F389" s="23" t="s">
        <v>101</v>
      </c>
      <c r="G389" s="11" t="s">
        <v>938</v>
      </c>
      <c r="H389" s="12" t="s">
        <v>385</v>
      </c>
      <c r="I389" s="12" t="s">
        <v>88</v>
      </c>
      <c r="J389" s="12" t="s">
        <v>94</v>
      </c>
      <c r="K389" s="12" t="s">
        <v>68</v>
      </c>
      <c r="L389" s="12" t="s">
        <v>110</v>
      </c>
      <c r="M389" s="46"/>
    </row>
    <row r="390" spans="1:13" ht="37.5" x14ac:dyDescent="0.35">
      <c r="A390" s="13">
        <v>34551</v>
      </c>
      <c r="B390" s="5" t="s">
        <v>96</v>
      </c>
      <c r="C390" s="11" t="s">
        <v>939</v>
      </c>
      <c r="D390" s="11">
        <v>1994</v>
      </c>
      <c r="E390" s="11" t="s">
        <v>39</v>
      </c>
      <c r="F390" s="23" t="s">
        <v>1128</v>
      </c>
      <c r="G390" s="11" t="s">
        <v>940</v>
      </c>
      <c r="H390" s="12" t="s">
        <v>941</v>
      </c>
      <c r="I390" s="12" t="s">
        <v>88</v>
      </c>
      <c r="J390" s="12" t="s">
        <v>94</v>
      </c>
      <c r="K390" s="12" t="s">
        <v>68</v>
      </c>
      <c r="L390" s="12" t="s">
        <v>942</v>
      </c>
      <c r="M390" s="46"/>
    </row>
    <row r="391" spans="1:13" ht="37.5" x14ac:dyDescent="0.35">
      <c r="A391" s="16">
        <v>34549</v>
      </c>
      <c r="B391" s="5" t="s">
        <v>96</v>
      </c>
      <c r="C391" s="11" t="s">
        <v>943</v>
      </c>
      <c r="D391" s="11">
        <v>1994</v>
      </c>
      <c r="E391" s="17" t="s">
        <v>39</v>
      </c>
      <c r="F391" s="23" t="s">
        <v>1130</v>
      </c>
      <c r="G391" s="11" t="s">
        <v>944</v>
      </c>
      <c r="H391" s="12" t="s">
        <v>87</v>
      </c>
      <c r="I391" s="12" t="s">
        <v>88</v>
      </c>
      <c r="J391" s="12" t="s">
        <v>94</v>
      </c>
      <c r="K391" s="12" t="s">
        <v>68</v>
      </c>
      <c r="L391" s="12" t="s">
        <v>942</v>
      </c>
      <c r="M391" s="46"/>
    </row>
    <row r="392" spans="1:13" ht="50" x14ac:dyDescent="0.35">
      <c r="A392" s="13">
        <v>34549</v>
      </c>
      <c r="B392" s="5" t="s">
        <v>96</v>
      </c>
      <c r="C392" s="11" t="s">
        <v>945</v>
      </c>
      <c r="D392" s="11">
        <v>1994</v>
      </c>
      <c r="E392" s="11" t="s">
        <v>39</v>
      </c>
      <c r="F392" s="23" t="s">
        <v>1125</v>
      </c>
      <c r="G392" s="11" t="s">
        <v>946</v>
      </c>
      <c r="H392" s="12" t="s">
        <v>947</v>
      </c>
      <c r="I392" s="12" t="s">
        <v>88</v>
      </c>
      <c r="J392" s="12" t="s">
        <v>94</v>
      </c>
      <c r="K392" s="12" t="s">
        <v>68</v>
      </c>
      <c r="L392" s="12" t="s">
        <v>110</v>
      </c>
      <c r="M392" s="46"/>
    </row>
    <row r="393" spans="1:13" ht="25" x14ac:dyDescent="0.35">
      <c r="A393" s="19">
        <v>34536</v>
      </c>
      <c r="B393" s="5" t="s">
        <v>96</v>
      </c>
      <c r="C393" s="11" t="s">
        <v>772</v>
      </c>
      <c r="D393" s="11">
        <v>1994</v>
      </c>
      <c r="E393" s="20" t="s">
        <v>39</v>
      </c>
      <c r="F393" s="23" t="s">
        <v>1125</v>
      </c>
      <c r="G393" s="11" t="s">
        <v>948</v>
      </c>
      <c r="H393" s="11" t="s">
        <v>949</v>
      </c>
      <c r="I393" s="12" t="s">
        <v>88</v>
      </c>
      <c r="J393" s="12" t="s">
        <v>94</v>
      </c>
      <c r="K393" s="12" t="s">
        <v>68</v>
      </c>
      <c r="L393" s="12" t="s">
        <v>110</v>
      </c>
      <c r="M393" s="46"/>
    </row>
    <row r="394" spans="1:13" ht="62.5" x14ac:dyDescent="0.35">
      <c r="A394" s="13">
        <v>34526</v>
      </c>
      <c r="B394" s="5" t="s">
        <v>237</v>
      </c>
      <c r="C394" s="11" t="s">
        <v>950</v>
      </c>
      <c r="D394" s="11">
        <v>1994</v>
      </c>
      <c r="E394" s="5" t="s">
        <v>85</v>
      </c>
      <c r="F394" s="23" t="s">
        <v>1128</v>
      </c>
      <c r="G394" s="11" t="s">
        <v>951</v>
      </c>
      <c r="H394" s="12" t="s">
        <v>952</v>
      </c>
      <c r="I394" s="12" t="s">
        <v>212</v>
      </c>
      <c r="J394" s="12" t="s">
        <v>94</v>
      </c>
      <c r="K394" s="12" t="s">
        <v>68</v>
      </c>
      <c r="L394" s="12" t="s">
        <v>953</v>
      </c>
      <c r="M394" s="46"/>
    </row>
    <row r="395" spans="1:13" ht="50" x14ac:dyDescent="0.35">
      <c r="A395" s="13">
        <v>34526</v>
      </c>
      <c r="B395" s="5" t="s">
        <v>237</v>
      </c>
      <c r="C395" s="11" t="s">
        <v>954</v>
      </c>
      <c r="D395" s="11">
        <v>1994</v>
      </c>
      <c r="E395" s="5" t="s">
        <v>85</v>
      </c>
      <c r="F395" s="23" t="s">
        <v>1128</v>
      </c>
      <c r="G395" s="11" t="s">
        <v>955</v>
      </c>
      <c r="H395" s="12" t="s">
        <v>956</v>
      </c>
      <c r="I395" s="12" t="s">
        <v>212</v>
      </c>
      <c r="J395" s="12" t="s">
        <v>94</v>
      </c>
      <c r="K395" s="12" t="s">
        <v>68</v>
      </c>
      <c r="L395" s="12" t="s">
        <v>957</v>
      </c>
      <c r="M395" s="46"/>
    </row>
    <row r="396" spans="1:13" ht="37.5" x14ac:dyDescent="0.35">
      <c r="A396" s="2">
        <v>34507</v>
      </c>
      <c r="B396" s="5" t="s">
        <v>237</v>
      </c>
      <c r="C396" s="11" t="s">
        <v>958</v>
      </c>
      <c r="D396" s="11">
        <v>1994</v>
      </c>
      <c r="E396" s="5" t="s">
        <v>85</v>
      </c>
      <c r="F396" s="23" t="s">
        <v>1130</v>
      </c>
      <c r="G396" s="11" t="s">
        <v>959</v>
      </c>
      <c r="H396" s="12" t="s">
        <v>87</v>
      </c>
      <c r="I396" s="12" t="s">
        <v>212</v>
      </c>
      <c r="J396" s="12" t="s">
        <v>94</v>
      </c>
      <c r="K396" s="12" t="s">
        <v>68</v>
      </c>
      <c r="L396" s="12" t="s">
        <v>960</v>
      </c>
      <c r="M396" s="46"/>
    </row>
    <row r="397" spans="1:13" ht="87.5" x14ac:dyDescent="0.35">
      <c r="A397" s="16">
        <v>34485</v>
      </c>
      <c r="B397" s="5" t="s">
        <v>237</v>
      </c>
      <c r="C397" s="11" t="s">
        <v>218</v>
      </c>
      <c r="D397" s="11">
        <v>1994</v>
      </c>
      <c r="E397" s="5" t="s">
        <v>85</v>
      </c>
      <c r="F397" s="23" t="s">
        <v>1127</v>
      </c>
      <c r="G397" s="11" t="s">
        <v>961</v>
      </c>
      <c r="H397" s="12" t="s">
        <v>412</v>
      </c>
      <c r="I397" s="12" t="s">
        <v>212</v>
      </c>
      <c r="J397" s="12" t="s">
        <v>94</v>
      </c>
      <c r="K397" s="12" t="s">
        <v>68</v>
      </c>
      <c r="L397" s="12" t="s">
        <v>962</v>
      </c>
      <c r="M397" s="46"/>
    </row>
    <row r="398" spans="1:13" ht="50" x14ac:dyDescent="0.35">
      <c r="A398" s="13">
        <v>34325</v>
      </c>
      <c r="B398" s="5" t="s">
        <v>237</v>
      </c>
      <c r="C398" s="11" t="s">
        <v>963</v>
      </c>
      <c r="D398" s="11">
        <v>1993</v>
      </c>
      <c r="E398" s="5" t="s">
        <v>85</v>
      </c>
      <c r="F398" s="23" t="s">
        <v>1130</v>
      </c>
      <c r="G398" s="11" t="s">
        <v>964</v>
      </c>
      <c r="H398" s="12" t="s">
        <v>965</v>
      </c>
      <c r="I398" s="12" t="s">
        <v>88</v>
      </c>
      <c r="J398" s="12" t="s">
        <v>94</v>
      </c>
      <c r="K398" s="12" t="s">
        <v>68</v>
      </c>
      <c r="L398" s="12" t="s">
        <v>116</v>
      </c>
      <c r="M398" s="46"/>
    </row>
    <row r="399" spans="1:13" ht="50" x14ac:dyDescent="0.35">
      <c r="A399" s="13">
        <v>34152</v>
      </c>
      <c r="B399" s="5" t="s">
        <v>237</v>
      </c>
      <c r="C399" s="11" t="s">
        <v>966</v>
      </c>
      <c r="D399" s="11">
        <v>1993</v>
      </c>
      <c r="E399" s="5" t="s">
        <v>85</v>
      </c>
      <c r="F399" s="23" t="s">
        <v>1126</v>
      </c>
      <c r="G399" s="11" t="s">
        <v>967</v>
      </c>
      <c r="H399" s="12" t="s">
        <v>968</v>
      </c>
      <c r="I399" s="12" t="s">
        <v>88</v>
      </c>
      <c r="J399" s="12" t="s">
        <v>94</v>
      </c>
      <c r="K399" s="12" t="s">
        <v>68</v>
      </c>
      <c r="L399" s="11" t="s">
        <v>1156</v>
      </c>
      <c r="M399" s="46"/>
    </row>
    <row r="400" spans="1:13" ht="75" x14ac:dyDescent="0.35">
      <c r="A400" s="13">
        <v>33441</v>
      </c>
      <c r="B400" s="5" t="s">
        <v>127</v>
      </c>
      <c r="C400" s="11" t="s">
        <v>969</v>
      </c>
      <c r="D400" s="25">
        <v>1991</v>
      </c>
      <c r="E400" s="11" t="s">
        <v>970</v>
      </c>
      <c r="F400" s="53" t="s">
        <v>1126</v>
      </c>
      <c r="G400" s="11" t="s">
        <v>971</v>
      </c>
      <c r="H400" s="12" t="s">
        <v>972</v>
      </c>
      <c r="I400" s="12" t="s">
        <v>88</v>
      </c>
      <c r="J400" s="12" t="s">
        <v>94</v>
      </c>
      <c r="K400" s="12" t="s">
        <v>68</v>
      </c>
      <c r="L400" s="12" t="s">
        <v>1169</v>
      </c>
      <c r="M400" s="46"/>
    </row>
    <row r="401" spans="1:13" ht="62.5" x14ac:dyDescent="0.35">
      <c r="A401" s="16">
        <v>33439</v>
      </c>
      <c r="B401" s="5" t="s">
        <v>96</v>
      </c>
      <c r="C401" s="11"/>
      <c r="D401" s="25">
        <v>1991</v>
      </c>
      <c r="E401" s="11" t="s">
        <v>973</v>
      </c>
      <c r="F401" s="23" t="s">
        <v>1125</v>
      </c>
      <c r="G401" s="11" t="s">
        <v>974</v>
      </c>
      <c r="H401" s="12" t="s">
        <v>975</v>
      </c>
      <c r="I401" s="12" t="s">
        <v>88</v>
      </c>
      <c r="J401" s="12" t="s">
        <v>94</v>
      </c>
      <c r="K401" s="12" t="s">
        <v>68</v>
      </c>
      <c r="L401" s="12" t="s">
        <v>976</v>
      </c>
      <c r="M401" s="46"/>
    </row>
    <row r="402" spans="1:13" ht="50" x14ac:dyDescent="0.35">
      <c r="A402" s="16">
        <v>33301</v>
      </c>
      <c r="B402" s="5" t="s">
        <v>237</v>
      </c>
      <c r="C402" s="11" t="s">
        <v>977</v>
      </c>
      <c r="D402" s="11">
        <v>1991</v>
      </c>
      <c r="E402" s="5" t="s">
        <v>85</v>
      </c>
      <c r="F402" s="23" t="s">
        <v>1127</v>
      </c>
      <c r="G402" s="11" t="s">
        <v>978</v>
      </c>
      <c r="H402" s="12" t="s">
        <v>979</v>
      </c>
      <c r="I402" s="12" t="s">
        <v>88</v>
      </c>
      <c r="J402" s="12" t="s">
        <v>94</v>
      </c>
      <c r="K402" s="12" t="s">
        <v>68</v>
      </c>
      <c r="L402" s="12" t="s">
        <v>980</v>
      </c>
      <c r="M402" s="46"/>
    </row>
    <row r="403" spans="1:13" ht="50" x14ac:dyDescent="0.35">
      <c r="A403" s="13">
        <v>32937</v>
      </c>
      <c r="B403" s="5" t="s">
        <v>237</v>
      </c>
      <c r="C403" s="11" t="s">
        <v>981</v>
      </c>
      <c r="D403" s="25">
        <v>1990</v>
      </c>
      <c r="E403" s="5" t="s">
        <v>85</v>
      </c>
      <c r="F403" s="23" t="s">
        <v>1124</v>
      </c>
      <c r="G403" s="11" t="s">
        <v>982</v>
      </c>
      <c r="H403" s="12" t="s">
        <v>983</v>
      </c>
      <c r="I403" s="12" t="s">
        <v>88</v>
      </c>
      <c r="J403" s="12" t="s">
        <v>94</v>
      </c>
      <c r="K403" s="12" t="s">
        <v>68</v>
      </c>
      <c r="L403" s="11" t="s">
        <v>1248</v>
      </c>
      <c r="M403" s="76"/>
    </row>
    <row r="404" spans="1:13" ht="100" x14ac:dyDescent="0.35">
      <c r="A404" s="13">
        <v>32869</v>
      </c>
      <c r="B404" s="5" t="s">
        <v>237</v>
      </c>
      <c r="C404" s="11" t="s">
        <v>984</v>
      </c>
      <c r="D404" s="25">
        <v>1989</v>
      </c>
      <c r="E404" s="5" t="s">
        <v>85</v>
      </c>
      <c r="F404" s="23" t="s">
        <v>1130</v>
      </c>
      <c r="G404" s="11" t="s">
        <v>985</v>
      </c>
      <c r="H404" s="12" t="s">
        <v>986</v>
      </c>
      <c r="I404" s="12" t="s">
        <v>88</v>
      </c>
      <c r="J404" s="12" t="s">
        <v>94</v>
      </c>
      <c r="K404" s="12" t="s">
        <v>68</v>
      </c>
      <c r="L404" s="12" t="s">
        <v>987</v>
      </c>
      <c r="M404" s="46"/>
    </row>
    <row r="405" spans="1:13" ht="25" x14ac:dyDescent="0.35">
      <c r="A405" s="1">
        <v>32597</v>
      </c>
      <c r="B405" s="5" t="s">
        <v>96</v>
      </c>
      <c r="C405" s="11" t="s">
        <v>988</v>
      </c>
      <c r="D405" s="11">
        <v>1989</v>
      </c>
      <c r="E405" s="6" t="s">
        <v>39</v>
      </c>
      <c r="F405" s="23" t="s">
        <v>1125</v>
      </c>
      <c r="G405" s="11" t="s">
        <v>989</v>
      </c>
      <c r="H405" s="12" t="s">
        <v>990</v>
      </c>
      <c r="I405" s="12" t="s">
        <v>212</v>
      </c>
      <c r="J405" s="12" t="s">
        <v>94</v>
      </c>
      <c r="K405" s="12" t="s">
        <v>68</v>
      </c>
      <c r="L405" s="11" t="s">
        <v>207</v>
      </c>
      <c r="M405" s="46"/>
    </row>
    <row r="406" spans="1:13" ht="37.5" x14ac:dyDescent="0.35">
      <c r="A406" s="16">
        <v>32519</v>
      </c>
      <c r="B406" s="12" t="s">
        <v>82</v>
      </c>
      <c r="C406" s="12" t="s">
        <v>991</v>
      </c>
      <c r="D406" s="12">
        <v>1989</v>
      </c>
      <c r="E406" s="12" t="s">
        <v>85</v>
      </c>
      <c r="F406" s="23" t="s">
        <v>1125</v>
      </c>
      <c r="G406" s="12" t="s">
        <v>992</v>
      </c>
      <c r="H406" s="12" t="s">
        <v>993</v>
      </c>
      <c r="I406" s="12" t="s">
        <v>212</v>
      </c>
      <c r="J406" s="12" t="s">
        <v>94</v>
      </c>
      <c r="K406" s="12" t="s">
        <v>68</v>
      </c>
      <c r="L406" s="12" t="s">
        <v>207</v>
      </c>
      <c r="M406" s="77"/>
    </row>
    <row r="407" spans="1:13" ht="62.5" x14ac:dyDescent="0.35">
      <c r="A407" s="1">
        <v>31776</v>
      </c>
      <c r="B407" s="5" t="s">
        <v>237</v>
      </c>
      <c r="C407" s="11" t="s">
        <v>994</v>
      </c>
      <c r="D407" s="11">
        <v>1986</v>
      </c>
      <c r="E407" s="5" t="s">
        <v>85</v>
      </c>
      <c r="F407" s="23" t="s">
        <v>1134</v>
      </c>
      <c r="G407" s="5" t="s">
        <v>995</v>
      </c>
      <c r="H407" s="12" t="s">
        <v>996</v>
      </c>
      <c r="I407" s="12" t="s">
        <v>88</v>
      </c>
      <c r="J407" s="12" t="s">
        <v>94</v>
      </c>
      <c r="K407" s="12" t="s">
        <v>68</v>
      </c>
      <c r="L407" s="12" t="s">
        <v>997</v>
      </c>
      <c r="M407" s="46"/>
    </row>
    <row r="408" spans="1:13" ht="62.5" x14ac:dyDescent="0.35">
      <c r="A408" s="1">
        <v>31467</v>
      </c>
      <c r="B408" s="5" t="s">
        <v>106</v>
      </c>
      <c r="C408" s="11" t="s">
        <v>998</v>
      </c>
      <c r="D408" s="11">
        <v>1986</v>
      </c>
      <c r="E408" s="11" t="s">
        <v>937</v>
      </c>
      <c r="F408" s="23" t="s">
        <v>101</v>
      </c>
      <c r="G408" s="5" t="s">
        <v>999</v>
      </c>
      <c r="H408" s="12" t="s">
        <v>1000</v>
      </c>
      <c r="I408" s="12" t="s">
        <v>88</v>
      </c>
      <c r="J408" s="12" t="s">
        <v>94</v>
      </c>
      <c r="K408" s="12" t="s">
        <v>68</v>
      </c>
      <c r="L408" s="12" t="s">
        <v>1001</v>
      </c>
      <c r="M408" s="46"/>
    </row>
    <row r="409" spans="1:13" ht="87.5" x14ac:dyDescent="0.35">
      <c r="A409" s="13">
        <v>30859</v>
      </c>
      <c r="B409" s="5" t="s">
        <v>127</v>
      </c>
      <c r="C409" s="11" t="s">
        <v>1002</v>
      </c>
      <c r="D409" s="11">
        <v>1984</v>
      </c>
      <c r="E409" s="11" t="s">
        <v>39</v>
      </c>
      <c r="F409" s="23" t="s">
        <v>1134</v>
      </c>
      <c r="G409" s="11" t="s">
        <v>1003</v>
      </c>
      <c r="H409" s="12" t="s">
        <v>1004</v>
      </c>
      <c r="I409" s="12" t="s">
        <v>88</v>
      </c>
      <c r="J409" s="12" t="s">
        <v>94</v>
      </c>
      <c r="K409" s="12" t="s">
        <v>68</v>
      </c>
      <c r="L409" s="12" t="s">
        <v>1005</v>
      </c>
      <c r="M409" s="46"/>
    </row>
    <row r="410" spans="1:13" ht="50" x14ac:dyDescent="0.35">
      <c r="A410" s="19">
        <v>30665</v>
      </c>
      <c r="B410" s="11" t="s">
        <v>237</v>
      </c>
      <c r="C410" s="11" t="s">
        <v>1006</v>
      </c>
      <c r="D410" s="11">
        <v>1983</v>
      </c>
      <c r="E410" s="11" t="s">
        <v>85</v>
      </c>
      <c r="F410" s="23" t="s">
        <v>1125</v>
      </c>
      <c r="G410" s="11" t="s">
        <v>1007</v>
      </c>
      <c r="H410" s="11" t="s">
        <v>412</v>
      </c>
      <c r="I410" s="12" t="s">
        <v>88</v>
      </c>
      <c r="J410" s="12" t="s">
        <v>94</v>
      </c>
      <c r="K410" s="12" t="s">
        <v>68</v>
      </c>
      <c r="L410" s="12" t="s">
        <v>207</v>
      </c>
      <c r="M410" s="46"/>
    </row>
    <row r="411" spans="1:13" ht="25" x14ac:dyDescent="0.35">
      <c r="A411" s="2">
        <v>29515</v>
      </c>
      <c r="B411" s="17" t="s">
        <v>127</v>
      </c>
      <c r="C411" s="11" t="s">
        <v>1008</v>
      </c>
      <c r="D411" s="11">
        <v>1980</v>
      </c>
      <c r="E411" s="12" t="s">
        <v>254</v>
      </c>
      <c r="F411" s="23" t="s">
        <v>1130</v>
      </c>
      <c r="G411" s="11" t="s">
        <v>1009</v>
      </c>
      <c r="H411" s="12" t="s">
        <v>1010</v>
      </c>
      <c r="I411" s="12" t="s">
        <v>88</v>
      </c>
      <c r="J411" s="12" t="s">
        <v>94</v>
      </c>
      <c r="K411" s="12" t="s">
        <v>68</v>
      </c>
      <c r="L411" s="12" t="s">
        <v>151</v>
      </c>
      <c r="M411" s="46"/>
    </row>
    <row r="412" spans="1:13" ht="137.5" x14ac:dyDescent="0.35">
      <c r="A412" s="13">
        <v>28879</v>
      </c>
      <c r="B412" s="5" t="s">
        <v>82</v>
      </c>
      <c r="C412" s="11" t="s">
        <v>991</v>
      </c>
      <c r="D412" s="11">
        <v>1979</v>
      </c>
      <c r="E412" s="5" t="s">
        <v>85</v>
      </c>
      <c r="F412" s="23" t="s">
        <v>1134</v>
      </c>
      <c r="G412" s="17" t="s">
        <v>1011</v>
      </c>
      <c r="H412" s="12" t="s">
        <v>1012</v>
      </c>
      <c r="I412" s="12" t="s">
        <v>212</v>
      </c>
      <c r="J412" s="12" t="s">
        <v>94</v>
      </c>
      <c r="K412" s="12" t="s">
        <v>68</v>
      </c>
      <c r="L412" s="12" t="s">
        <v>1170</v>
      </c>
      <c r="M412" s="46"/>
    </row>
    <row r="413" spans="1:13" ht="37.5" x14ac:dyDescent="0.35">
      <c r="A413" s="1">
        <v>28706</v>
      </c>
      <c r="B413" s="5" t="s">
        <v>127</v>
      </c>
      <c r="C413" s="11" t="s">
        <v>496</v>
      </c>
      <c r="D413" s="11">
        <v>1978</v>
      </c>
      <c r="E413" s="17" t="s">
        <v>39</v>
      </c>
      <c r="F413" s="23" t="s">
        <v>1130</v>
      </c>
      <c r="G413" s="5" t="s">
        <v>1013</v>
      </c>
      <c r="H413" s="12" t="s">
        <v>1014</v>
      </c>
      <c r="I413" s="12" t="s">
        <v>88</v>
      </c>
      <c r="J413" s="12" t="s">
        <v>94</v>
      </c>
      <c r="K413" s="12" t="s">
        <v>68</v>
      </c>
      <c r="L413" s="12" t="s">
        <v>1015</v>
      </c>
      <c r="M413" s="46"/>
    </row>
    <row r="414" spans="1:13" ht="37.5" x14ac:dyDescent="0.35">
      <c r="A414" s="19">
        <v>28702</v>
      </c>
      <c r="B414" s="11" t="s">
        <v>127</v>
      </c>
      <c r="C414" s="11" t="s">
        <v>1016</v>
      </c>
      <c r="D414" s="11">
        <v>1978</v>
      </c>
      <c r="E414" s="20" t="s">
        <v>39</v>
      </c>
      <c r="F414" s="23" t="s">
        <v>1130</v>
      </c>
      <c r="G414" s="11" t="s">
        <v>1017</v>
      </c>
      <c r="H414" s="12" t="s">
        <v>1018</v>
      </c>
      <c r="I414" s="12" t="s">
        <v>88</v>
      </c>
      <c r="J414" s="12" t="s">
        <v>94</v>
      </c>
      <c r="K414" s="12" t="s">
        <v>68</v>
      </c>
      <c r="L414" s="12" t="s">
        <v>1019</v>
      </c>
      <c r="M414" s="46"/>
    </row>
    <row r="415" spans="1:13" ht="37.5" x14ac:dyDescent="0.35">
      <c r="A415" s="13">
        <v>28699</v>
      </c>
      <c r="B415" s="5" t="s">
        <v>127</v>
      </c>
      <c r="C415" s="11" t="s">
        <v>1020</v>
      </c>
      <c r="D415" s="11">
        <v>1978</v>
      </c>
      <c r="E415" s="17" t="s">
        <v>39</v>
      </c>
      <c r="F415" s="23" t="s">
        <v>1134</v>
      </c>
      <c r="G415" s="11" t="s">
        <v>1021</v>
      </c>
      <c r="H415" s="12" t="s">
        <v>1022</v>
      </c>
      <c r="I415" s="12" t="s">
        <v>88</v>
      </c>
      <c r="J415" s="12" t="s">
        <v>94</v>
      </c>
      <c r="K415" s="12" t="s">
        <v>68</v>
      </c>
      <c r="L415" s="12" t="s">
        <v>116</v>
      </c>
      <c r="M415" s="46"/>
    </row>
    <row r="416" spans="1:13" ht="50" x14ac:dyDescent="0.35">
      <c r="A416" s="13">
        <v>28303</v>
      </c>
      <c r="B416" s="5" t="s">
        <v>127</v>
      </c>
      <c r="C416" s="11" t="s">
        <v>1023</v>
      </c>
      <c r="D416" s="11">
        <v>1977</v>
      </c>
      <c r="E416" s="17" t="s">
        <v>254</v>
      </c>
      <c r="F416" s="23" t="s">
        <v>1130</v>
      </c>
      <c r="G416" s="11" t="s">
        <v>1024</v>
      </c>
      <c r="H416" s="12" t="s">
        <v>1025</v>
      </c>
      <c r="I416" s="12" t="s">
        <v>88</v>
      </c>
      <c r="J416" s="12" t="s">
        <v>94</v>
      </c>
      <c r="K416" s="12" t="s">
        <v>68</v>
      </c>
      <c r="L416" s="12" t="s">
        <v>1026</v>
      </c>
      <c r="M416" s="46"/>
    </row>
    <row r="417" spans="1:13" ht="37.5" x14ac:dyDescent="0.35">
      <c r="A417" s="21">
        <v>28200</v>
      </c>
      <c r="B417" s="5" t="s">
        <v>127</v>
      </c>
      <c r="C417" s="11" t="s">
        <v>1027</v>
      </c>
      <c r="D417" s="11">
        <v>1977</v>
      </c>
      <c r="E417" s="6" t="s">
        <v>39</v>
      </c>
      <c r="F417" s="23" t="s">
        <v>1130</v>
      </c>
      <c r="G417" s="11" t="s">
        <v>1028</v>
      </c>
      <c r="H417" s="12" t="s">
        <v>1029</v>
      </c>
      <c r="I417" s="12" t="s">
        <v>212</v>
      </c>
      <c r="J417" s="12" t="s">
        <v>94</v>
      </c>
      <c r="K417" s="12" t="s">
        <v>68</v>
      </c>
      <c r="L417" s="12" t="s">
        <v>1030</v>
      </c>
      <c r="M417" s="46"/>
    </row>
    <row r="418" spans="1:13" ht="75" x14ac:dyDescent="0.35">
      <c r="A418" s="13">
        <v>27890</v>
      </c>
      <c r="B418" s="5" t="s">
        <v>127</v>
      </c>
      <c r="C418" s="11" t="s">
        <v>1031</v>
      </c>
      <c r="D418" s="11">
        <v>1976</v>
      </c>
      <c r="E418" s="6" t="s">
        <v>254</v>
      </c>
      <c r="F418" s="23" t="s">
        <v>1130</v>
      </c>
      <c r="G418" s="11" t="s">
        <v>1032</v>
      </c>
      <c r="H418" s="12" t="s">
        <v>1010</v>
      </c>
      <c r="I418" s="12" t="s">
        <v>88</v>
      </c>
      <c r="J418" s="12" t="s">
        <v>94</v>
      </c>
      <c r="K418" s="12" t="s">
        <v>68</v>
      </c>
      <c r="L418" s="12" t="s">
        <v>1033</v>
      </c>
      <c r="M418" s="46"/>
    </row>
    <row r="419" spans="1:13" ht="87.5" x14ac:dyDescent="0.35">
      <c r="A419" s="13">
        <v>27381</v>
      </c>
      <c r="B419" s="5" t="s">
        <v>127</v>
      </c>
      <c r="C419" s="11" t="s">
        <v>1034</v>
      </c>
      <c r="D419" s="11">
        <v>1974</v>
      </c>
      <c r="E419" s="11" t="s">
        <v>92</v>
      </c>
      <c r="F419" s="23" t="s">
        <v>1130</v>
      </c>
      <c r="G419" s="11" t="s">
        <v>1035</v>
      </c>
      <c r="H419" s="12" t="s">
        <v>1036</v>
      </c>
      <c r="I419" s="12" t="s">
        <v>88</v>
      </c>
      <c r="J419" s="12" t="s">
        <v>94</v>
      </c>
      <c r="K419" s="12" t="s">
        <v>68</v>
      </c>
      <c r="L419" s="12" t="s">
        <v>1037</v>
      </c>
      <c r="M419" s="46"/>
    </row>
    <row r="420" spans="1:13" ht="37.5" x14ac:dyDescent="0.35">
      <c r="A420" s="13">
        <v>27017</v>
      </c>
      <c r="B420" s="5" t="s">
        <v>82</v>
      </c>
      <c r="C420" s="11" t="s">
        <v>1038</v>
      </c>
      <c r="D420" s="11">
        <v>1973</v>
      </c>
      <c r="E420" s="5" t="s">
        <v>85</v>
      </c>
      <c r="F420" s="23" t="s">
        <v>1130</v>
      </c>
      <c r="G420" s="11" t="s">
        <v>1039</v>
      </c>
      <c r="H420" s="12" t="s">
        <v>1040</v>
      </c>
      <c r="I420" s="12" t="s">
        <v>88</v>
      </c>
      <c r="J420" s="12" t="s">
        <v>94</v>
      </c>
      <c r="K420" s="12" t="s">
        <v>68</v>
      </c>
      <c r="L420" s="12" t="s">
        <v>1041</v>
      </c>
      <c r="M420" s="46"/>
    </row>
    <row r="421" spans="1:13" ht="44.15" customHeight="1" x14ac:dyDescent="0.35">
      <c r="A421" s="13">
        <v>26466</v>
      </c>
      <c r="B421" s="5" t="s">
        <v>336</v>
      </c>
      <c r="C421" s="11" t="s">
        <v>336</v>
      </c>
      <c r="D421" s="11">
        <v>1972</v>
      </c>
      <c r="E421" s="11" t="s">
        <v>429</v>
      </c>
      <c r="F421" s="23" t="s">
        <v>1130</v>
      </c>
      <c r="G421" s="11" t="s">
        <v>1042</v>
      </c>
      <c r="H421" s="12" t="s">
        <v>1043</v>
      </c>
      <c r="I421" s="12" t="s">
        <v>88</v>
      </c>
      <c r="J421" s="12" t="s">
        <v>94</v>
      </c>
      <c r="K421" s="12" t="s">
        <v>68</v>
      </c>
      <c r="L421" s="12" t="s">
        <v>1044</v>
      </c>
      <c r="M421" s="46"/>
    </row>
    <row r="422" spans="1:13" ht="37.5" x14ac:dyDescent="0.35">
      <c r="A422" s="16">
        <v>23054</v>
      </c>
      <c r="B422" s="5" t="s">
        <v>127</v>
      </c>
      <c r="C422" s="11" t="s">
        <v>1045</v>
      </c>
      <c r="D422" s="11">
        <v>1963</v>
      </c>
      <c r="E422" s="6" t="s">
        <v>39</v>
      </c>
      <c r="F422" s="23" t="s">
        <v>1125</v>
      </c>
      <c r="G422" s="11" t="s">
        <v>1046</v>
      </c>
      <c r="H422" s="12" t="s">
        <v>1047</v>
      </c>
      <c r="I422" s="12" t="s">
        <v>88</v>
      </c>
      <c r="J422" s="12" t="s">
        <v>94</v>
      </c>
      <c r="K422" s="12" t="s">
        <v>68</v>
      </c>
      <c r="L422" s="12" t="s">
        <v>207</v>
      </c>
      <c r="M422" s="46"/>
    </row>
    <row r="423" spans="1:13" ht="37.5" x14ac:dyDescent="0.35">
      <c r="A423" s="16">
        <v>21914</v>
      </c>
      <c r="B423" s="5" t="s">
        <v>82</v>
      </c>
      <c r="C423" s="11" t="s">
        <v>1048</v>
      </c>
      <c r="D423" s="11">
        <v>1959</v>
      </c>
      <c r="E423" s="5" t="s">
        <v>85</v>
      </c>
      <c r="F423" s="23" t="s">
        <v>1125</v>
      </c>
      <c r="G423" s="11" t="s">
        <v>1049</v>
      </c>
      <c r="H423" s="12" t="s">
        <v>1050</v>
      </c>
      <c r="I423" s="12" t="s">
        <v>88</v>
      </c>
      <c r="J423" s="12" t="s">
        <v>94</v>
      </c>
      <c r="K423" s="12" t="s">
        <v>68</v>
      </c>
      <c r="L423" s="12" t="s">
        <v>199</v>
      </c>
      <c r="M423" s="46"/>
    </row>
    <row r="424" spans="1:13" ht="25" x14ac:dyDescent="0.35">
      <c r="A424" s="1">
        <v>21900</v>
      </c>
      <c r="B424" s="5" t="s">
        <v>82</v>
      </c>
      <c r="C424" s="11" t="s">
        <v>1051</v>
      </c>
      <c r="D424" s="11">
        <v>1959</v>
      </c>
      <c r="E424" s="5" t="s">
        <v>85</v>
      </c>
      <c r="F424" s="23" t="s">
        <v>1130</v>
      </c>
      <c r="G424" s="5" t="s">
        <v>1052</v>
      </c>
      <c r="H424" s="12" t="s">
        <v>1053</v>
      </c>
      <c r="I424" s="12" t="s">
        <v>88</v>
      </c>
      <c r="J424" s="12" t="s">
        <v>94</v>
      </c>
      <c r="K424" s="12" t="s">
        <v>68</v>
      </c>
      <c r="L424" s="12" t="s">
        <v>1015</v>
      </c>
      <c r="M424" s="46"/>
    </row>
    <row r="425" spans="1:13" ht="36.65" customHeight="1" x14ac:dyDescent="0.35">
      <c r="A425" s="44">
        <v>19603</v>
      </c>
      <c r="B425" s="12" t="s">
        <v>127</v>
      </c>
      <c r="C425" s="12" t="s">
        <v>1054</v>
      </c>
      <c r="D425" s="12">
        <v>1953</v>
      </c>
      <c r="E425" s="17" t="s">
        <v>39</v>
      </c>
      <c r="F425" s="23" t="s">
        <v>1130</v>
      </c>
      <c r="G425" s="12" t="s">
        <v>1055</v>
      </c>
      <c r="H425" s="12" t="s">
        <v>1056</v>
      </c>
      <c r="I425" s="12" t="s">
        <v>88</v>
      </c>
      <c r="J425" s="12" t="s">
        <v>94</v>
      </c>
      <c r="K425" s="12" t="s">
        <v>68</v>
      </c>
      <c r="L425" s="11" t="s">
        <v>158</v>
      </c>
      <c r="M425" s="78"/>
    </row>
    <row r="426" spans="1:13" x14ac:dyDescent="0.35">
      <c r="A426" s="91"/>
      <c r="B426" s="92"/>
      <c r="C426" s="93"/>
      <c r="D426" s="93"/>
      <c r="E426" s="94"/>
      <c r="F426" s="23"/>
      <c r="G426" s="95"/>
      <c r="H426" s="93"/>
      <c r="I426" s="96"/>
      <c r="J426" s="96"/>
      <c r="K426" s="96"/>
      <c r="L426" s="93"/>
      <c r="M426" s="97"/>
    </row>
    <row r="429" spans="1:13" ht="14.5" x14ac:dyDescent="0.35">
      <c r="L429"/>
      <c r="M429"/>
    </row>
  </sheetData>
  <dataConsolidate/>
  <mergeCells count="5">
    <mergeCell ref="A1:B2"/>
    <mergeCell ref="C1:L1"/>
    <mergeCell ref="C2:L2"/>
    <mergeCell ref="A3:L14"/>
    <mergeCell ref="M3:M14"/>
  </mergeCells>
  <phoneticPr fontId="23" type="noConversion"/>
  <dataValidations count="3">
    <dataValidation type="list" allowBlank="1" showInputMessage="1" showErrorMessage="1" sqref="F358:F359 F49 F52:F54 F151:F159 F188:F191 F218:F221 F223:F225 F227:F235 F262:F263 F280 F282:F284 F286 F296:F298 F301:F302 F304 F40:F46 F258:F260 F210:F216 F56:F59 F61:F62 F71:F80 F82 F84:F87 F110:F116 F119:F127 F130 F163:F164 F166 F168:F169 F171:F177 F256 F373:F381 F386:F387 F238:F246 F179:F186 F89:F108 F390:F402 F65:F69 F133:F149 F161 F193:F208 F266:F269 F409:F425 F292 F320:F327 F331:F334 F361:F371 F404:F407 F274:F277 F248:F254 F290 F294 F306:F318 F344 F336 F29:F35 F37:F38 F338:F342 F346:F349 F351:F353 F355:F356" xr:uid="{8082D856-7967-4151-A44A-4203461ED030}">
      <formula1>"AGUA , AIRE , BIODIVERSIDAD FAUNA Y FLORA , CAMBIO CLIMÁTICO , ENERGÍA , CULTURA Y COMUNIDADES , TRIBUTARIO , RESIDUOS , SUELO , SUSTANCIAS QUÍMICAS , GESTIÓN DEL RIESGO , TRANSVERSALES , SISTEMAS DE INFORMACIÓN GEOGRÁFICA"</formula1>
    </dataValidation>
    <dataValidation type="list" allowBlank="1" showInputMessage="1" showErrorMessage="1" sqref="J16:J426" xr:uid="{3B95F3F3-3187-44D2-BD45-3928BAB04BA8}">
      <formula1>"CUMPLE,EN PROCESO,NO APLICA (DEROGADA)"</formula1>
    </dataValidation>
    <dataValidation type="list" allowBlank="1" showInputMessage="1" showErrorMessage="1" sqref="I16:I426" xr:uid="{0BA5795F-9E4B-4810-BAF2-ED06D4F2F6E8}">
      <formula1>"VIGENTE,COMPILADA,MODIFICADA,DEROGADA"</formula1>
    </dataValidation>
  </dataValidations>
  <pageMargins left="0.7" right="0.7" top="0.75" bottom="0.75" header="0.3" footer="0.3"/>
  <pageSetup orientation="portrait" r:id="rId1"/>
  <ignoredErrors>
    <ignoredError sqref="C71:C78 C113:C120 C80:C87 C90 C154:C162 C285:C425 C92:C106 C108:C110 C164:C175 C122:C134 C229:C283 C136:C152 C177:C227 C65:C69" numberStoredAsText="1"/>
  </ignoredErrors>
  <drawing r:id="rId2"/>
  <legacy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8D0A6-4DF1-4292-A738-B190B9F8A8A7}">
  <dimension ref="A1:C15"/>
  <sheetViews>
    <sheetView showGridLines="0" view="pageBreakPreview" topLeftCell="A5" zoomScale="60" zoomScaleNormal="90" workbookViewId="0">
      <selection activeCell="B11" sqref="B11:B15"/>
    </sheetView>
  </sheetViews>
  <sheetFormatPr baseColWidth="10" defaultColWidth="11.54296875" defaultRowHeight="13" x14ac:dyDescent="0.35"/>
  <cols>
    <col min="1" max="1" width="11.54296875" style="61"/>
    <col min="2" max="2" width="28.90625" style="22" customWidth="1"/>
    <col min="3" max="3" width="76.54296875" style="55" customWidth="1"/>
    <col min="4" max="16384" width="11.54296875" style="55"/>
  </cols>
  <sheetData>
    <row r="1" spans="1:3" s="22" customFormat="1" ht="83.4" customHeight="1" x14ac:dyDescent="0.35">
      <c r="A1" s="104"/>
      <c r="B1" s="104"/>
      <c r="C1" s="59" t="s">
        <v>1108</v>
      </c>
    </row>
    <row r="2" spans="1:3" ht="14" x14ac:dyDescent="0.35">
      <c r="A2" s="58" t="s">
        <v>1142</v>
      </c>
      <c r="B2" s="58" t="s">
        <v>1057</v>
      </c>
      <c r="C2" s="58" t="s">
        <v>1058</v>
      </c>
    </row>
    <row r="3" spans="1:3" ht="78.650000000000006" customHeight="1" x14ac:dyDescent="0.35">
      <c r="A3" s="62">
        <v>1</v>
      </c>
      <c r="B3" s="56" t="s">
        <v>1140</v>
      </c>
      <c r="C3" s="57" t="s">
        <v>1059</v>
      </c>
    </row>
    <row r="4" spans="1:3" ht="61.4" customHeight="1" x14ac:dyDescent="0.35">
      <c r="A4" s="62">
        <f>A3+1</f>
        <v>2</v>
      </c>
      <c r="B4" s="56" t="s">
        <v>1144</v>
      </c>
      <c r="C4" s="57" t="s">
        <v>1145</v>
      </c>
    </row>
    <row r="5" spans="1:3" ht="45" customHeight="1" x14ac:dyDescent="0.35">
      <c r="A5" s="62">
        <f t="shared" ref="A5:A14" si="0">A4+1</f>
        <v>3</v>
      </c>
      <c r="B5" s="56" t="s">
        <v>112</v>
      </c>
      <c r="C5" s="57" t="s">
        <v>1060</v>
      </c>
    </row>
    <row r="6" spans="1:3" ht="231.65" customHeight="1" x14ac:dyDescent="0.35">
      <c r="A6" s="62">
        <f t="shared" si="0"/>
        <v>4</v>
      </c>
      <c r="B6" s="60" t="s">
        <v>1141</v>
      </c>
      <c r="C6" s="57" t="s">
        <v>1147</v>
      </c>
    </row>
    <row r="7" spans="1:3" ht="59.15" customHeight="1" x14ac:dyDescent="0.35">
      <c r="A7" s="62">
        <f t="shared" si="0"/>
        <v>5</v>
      </c>
      <c r="B7" s="56" t="s">
        <v>98</v>
      </c>
      <c r="C7" s="57" t="s">
        <v>1061</v>
      </c>
    </row>
    <row r="8" spans="1:3" ht="84.65" customHeight="1" x14ac:dyDescent="0.35">
      <c r="A8" s="62">
        <f t="shared" si="0"/>
        <v>6</v>
      </c>
      <c r="B8" s="56" t="s">
        <v>101</v>
      </c>
      <c r="C8" s="57" t="s">
        <v>1062</v>
      </c>
    </row>
    <row r="9" spans="1:3" ht="60" customHeight="1" x14ac:dyDescent="0.35">
      <c r="A9" s="62">
        <f t="shared" si="0"/>
        <v>7</v>
      </c>
      <c r="B9" s="56" t="s">
        <v>1136</v>
      </c>
      <c r="C9" s="57" t="s">
        <v>1135</v>
      </c>
    </row>
    <row r="10" spans="1:3" ht="40.4" customHeight="1" x14ac:dyDescent="0.35">
      <c r="A10" s="62">
        <f t="shared" si="0"/>
        <v>8</v>
      </c>
      <c r="B10" s="56" t="s">
        <v>1137</v>
      </c>
      <c r="C10" s="57" t="s">
        <v>1063</v>
      </c>
    </row>
    <row r="11" spans="1:3" ht="138.65" customHeight="1" x14ac:dyDescent="0.35">
      <c r="A11" s="62">
        <f t="shared" si="0"/>
        <v>9</v>
      </c>
      <c r="B11" s="56" t="s">
        <v>1125</v>
      </c>
      <c r="C11" s="57" t="s">
        <v>1242</v>
      </c>
    </row>
    <row r="12" spans="1:3" ht="70.650000000000006" customHeight="1" x14ac:dyDescent="0.35">
      <c r="A12" s="62">
        <f t="shared" si="0"/>
        <v>10</v>
      </c>
      <c r="B12" s="56" t="s">
        <v>1143</v>
      </c>
      <c r="C12" s="57" t="s">
        <v>1146</v>
      </c>
    </row>
    <row r="13" spans="1:3" ht="50.4" customHeight="1" x14ac:dyDescent="0.35">
      <c r="A13" s="62">
        <f t="shared" si="0"/>
        <v>11</v>
      </c>
      <c r="B13" s="56" t="s">
        <v>1124</v>
      </c>
      <c r="C13" s="11" t="s">
        <v>1154</v>
      </c>
    </row>
    <row r="14" spans="1:3" ht="93" customHeight="1" x14ac:dyDescent="0.35">
      <c r="A14" s="62">
        <f t="shared" si="0"/>
        <v>12</v>
      </c>
      <c r="B14" s="71" t="s">
        <v>1138</v>
      </c>
      <c r="C14" s="11" t="s">
        <v>1139</v>
      </c>
    </row>
    <row r="15" spans="1:3" ht="36.65" customHeight="1" x14ac:dyDescent="0.35">
      <c r="A15" s="62">
        <v>13</v>
      </c>
      <c r="B15" s="68" t="s">
        <v>1152</v>
      </c>
      <c r="C15" s="25" t="s">
        <v>1153</v>
      </c>
    </row>
  </sheetData>
  <mergeCells count="1">
    <mergeCell ref="A1:B1"/>
  </mergeCells>
  <phoneticPr fontId="23" type="noConversion"/>
  <pageMargins left="0.7" right="0.7" top="0.75" bottom="0.75" header="0.3" footer="0.3"/>
  <pageSetup scale="5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EBB7E-3EA4-4DCF-B1B9-E13A7C332857}">
  <dimension ref="A4:K29"/>
  <sheetViews>
    <sheetView showGridLines="0" topLeftCell="A4" workbookViewId="0">
      <selection activeCell="J8" sqref="J8"/>
    </sheetView>
  </sheetViews>
  <sheetFormatPr baseColWidth="10" defaultRowHeight="14.5" x14ac:dyDescent="0.35"/>
  <cols>
    <col min="1" max="1" width="40.7265625" bestFit="1" customWidth="1"/>
    <col min="2" max="2" width="26.453125" bestFit="1" customWidth="1"/>
    <col min="3" max="3" width="14.7265625" bestFit="1" customWidth="1"/>
    <col min="4" max="4" width="13.90625" bestFit="1" customWidth="1"/>
    <col min="5" max="6" width="13.7265625" bestFit="1" customWidth="1"/>
    <col min="7" max="7" width="8.26953125" customWidth="1"/>
    <col min="8" max="8" width="23.08984375" style="67" customWidth="1"/>
    <col min="9" max="9" width="19.453125" customWidth="1"/>
    <col min="10" max="10" width="20.54296875" customWidth="1"/>
    <col min="11" max="11" width="22.54296875" customWidth="1"/>
  </cols>
  <sheetData>
    <row r="4" spans="1:11" x14ac:dyDescent="0.35">
      <c r="A4" s="84" t="s">
        <v>1066</v>
      </c>
      <c r="B4" s="84" t="s">
        <v>1064</v>
      </c>
      <c r="C4" s="57"/>
      <c r="D4" s="57"/>
      <c r="E4" s="57"/>
      <c r="G4" s="89"/>
      <c r="H4" s="107" t="s">
        <v>1057</v>
      </c>
      <c r="I4" s="105" t="s">
        <v>1149</v>
      </c>
      <c r="J4" s="105" t="s">
        <v>1148</v>
      </c>
      <c r="K4" s="105" t="s">
        <v>1219</v>
      </c>
    </row>
    <row r="5" spans="1:11" ht="28" x14ac:dyDescent="0.35">
      <c r="A5" s="84" t="s">
        <v>1065</v>
      </c>
      <c r="B5" s="57" t="s">
        <v>94</v>
      </c>
      <c r="C5" s="57" t="s">
        <v>89</v>
      </c>
      <c r="D5" s="57" t="s">
        <v>1219</v>
      </c>
      <c r="E5" s="57" t="s">
        <v>1067</v>
      </c>
      <c r="G5" s="89"/>
      <c r="H5" s="107"/>
      <c r="I5" s="106"/>
      <c r="J5" s="106"/>
      <c r="K5" s="106"/>
    </row>
    <row r="6" spans="1:11" x14ac:dyDescent="0.35">
      <c r="A6" s="57" t="s">
        <v>1134</v>
      </c>
      <c r="B6" s="57">
        <v>40</v>
      </c>
      <c r="C6" s="57"/>
      <c r="D6" s="57">
        <v>1</v>
      </c>
      <c r="E6" s="57">
        <v>41</v>
      </c>
      <c r="G6" s="89"/>
      <c r="H6" s="63" t="s">
        <v>1134</v>
      </c>
      <c r="I6" s="83">
        <f>GETPIVOTDATA("ESTADO DE CUMPLIMIENTO ",$A$4,"TEMÁTICA","AGUA ","ESTADO DE CUMPLIMIENTO ","CUMPLE")/GETPIVOTDATA("ESTADO DE CUMPLIMIENTO ",$A$4,"TEMÁTICA","AGUA ")</f>
        <v>0.97560975609756095</v>
      </c>
      <c r="J6" s="83">
        <f>GETPIVOTDATA("ESTADO DE CUMPLIMIENTO ",$A$4,"TEMÁTICA","AGUA ","ESTADO DE CUMPLIMIENTO ","EN PROCESO")/GETPIVOTDATA("ESTADO DE CUMPLIMIENTO ",$A$4,"TEMÁTICA","AGUA ")</f>
        <v>0</v>
      </c>
      <c r="K6" s="83">
        <f>GETPIVOTDATA("ESTADO DE CUMPLIMIENTO ",$A$4,"TEMÁTICA","AGUA ","ESTADO DE CUMPLIMIENTO ","NO APLICA (DEROGADA)")/GETPIVOTDATA("ESTADO DE CUMPLIMIENTO ",$A$4,"TEMÁTICA","AGUA ")</f>
        <v>2.4390243902439025E-2</v>
      </c>
    </row>
    <row r="7" spans="1:11" x14ac:dyDescent="0.35">
      <c r="A7" s="57" t="s">
        <v>1132</v>
      </c>
      <c r="B7" s="57">
        <v>2</v>
      </c>
      <c r="C7" s="57"/>
      <c r="D7" s="57"/>
      <c r="E7" s="57">
        <v>2</v>
      </c>
      <c r="G7" s="89"/>
      <c r="H7" s="63" t="s">
        <v>1132</v>
      </c>
      <c r="I7" s="83">
        <f>GETPIVOTDATA("ESTADO DE CUMPLIMIENTO ",$A$4,"TEMÁTICA","AIRE ","ESTADO DE CUMPLIMIENTO ","CUMPLE")/GETPIVOTDATA("ESTADO DE CUMPLIMIENTO ",$A$4,"TEMÁTICA","AIRE ")</f>
        <v>1</v>
      </c>
      <c r="J7" s="83">
        <f>GETPIVOTDATA("ESTADO DE CUMPLIMIENTO ",$A$4,"TEMÁTICA","AIRE ","ESTADO DE CUMPLIMIENTO ","EN PROCESO")/GETPIVOTDATA("ESTADO DE CUMPLIMIENTO ",$A$4,"TEMÁTICA","AIRE ")</f>
        <v>0</v>
      </c>
      <c r="K7" s="83">
        <f>GETPIVOTDATA("ESTADO DE CUMPLIMIENTO ",$A$4,"TEMÁTICA","AIRE ","ESTADO DE CUMPLIMIENTO ","NO APLICA (DEROGADA)")/GETPIVOTDATA("ESTADO DE CUMPLIMIENTO ",$A$4,"TEMÁTICA","AIRE ")</f>
        <v>0</v>
      </c>
    </row>
    <row r="8" spans="1:11" ht="28" x14ac:dyDescent="0.35">
      <c r="A8" s="57" t="s">
        <v>1130</v>
      </c>
      <c r="B8" s="57">
        <v>65</v>
      </c>
      <c r="C8" s="57">
        <v>2</v>
      </c>
      <c r="D8" s="57">
        <v>3</v>
      </c>
      <c r="E8" s="57">
        <v>70</v>
      </c>
      <c r="G8" s="89"/>
      <c r="H8" s="63" t="s">
        <v>1130</v>
      </c>
      <c r="I8" s="83">
        <f>GETPIVOTDATA("ESTADO DE CUMPLIMIENTO ",$A$4,"TEMÁTICA","BIODIVERSIDAD FAUNA Y FLORA ","ESTADO DE CUMPLIMIENTO ","CUMPLE")/GETPIVOTDATA("ESTADO DE CUMPLIMIENTO ",$A$4,"TEMÁTICA","BIODIVERSIDAD FAUNA Y FLORA ")</f>
        <v>0.9285714285714286</v>
      </c>
      <c r="J8" s="83">
        <f>GETPIVOTDATA("ESTADO DE CUMPLIMIENTO ",$A$4,"TEMÁTICA","BIODIVERSIDAD FAUNA Y FLORA ","ESTADO DE CUMPLIMIENTO ","EN PROCESO")/GETPIVOTDATA("ESTADO DE CUMPLIMIENTO ",$A$4,"TEMÁTICA","BIODIVERSIDAD FAUNA Y FLORA ")</f>
        <v>2.8571428571428571E-2</v>
      </c>
      <c r="K8" s="83">
        <f>GETPIVOTDATA("ESTADO DE CUMPLIMIENTO ",$A$4,"TEMÁTICA","BIODIVERSIDAD FAUNA Y FLORA ","ESTADO DE CUMPLIMIENTO ","NO APLICA (DEROGADA)")/GETPIVOTDATA("ESTADO DE CUMPLIMIENTO ",$A$4,"TEMÁTICA","BIODIVERSIDAD FAUNA Y FLORA ")</f>
        <v>4.2857142857142858E-2</v>
      </c>
    </row>
    <row r="9" spans="1:11" x14ac:dyDescent="0.35">
      <c r="A9" s="57" t="s">
        <v>1124</v>
      </c>
      <c r="B9" s="57">
        <v>50</v>
      </c>
      <c r="C9" s="57">
        <v>1</v>
      </c>
      <c r="D9" s="57">
        <v>4</v>
      </c>
      <c r="E9" s="57">
        <v>55</v>
      </c>
      <c r="G9" s="89"/>
      <c r="H9" s="63" t="s">
        <v>1124</v>
      </c>
      <c r="I9" s="83">
        <f>GETPIVOTDATA("ESTADO DE CUMPLIMIENTO ",$A$4,"TEMÁTICA","CAMBIO CLIMÁTICO","ESTADO DE CUMPLIMIENTO ","CUMPLE")/GETPIVOTDATA("ESTADO DE CUMPLIMIENTO ",$A$4,"TEMÁTICA","CAMBIO CLIMÁTICO")</f>
        <v>0.90909090909090906</v>
      </c>
      <c r="J9" s="83">
        <f>GETPIVOTDATA("ESTADO DE CUMPLIMIENTO ",$A$4,"TEMÁTICA","CAMBIO CLIMÁTICO","ESTADO DE CUMPLIMIENTO ","EN PROCESO")/GETPIVOTDATA("ESTADO DE CUMPLIMIENTO ",$A$4,"TEMÁTICA","CAMBIO CLIMÁTICO")</f>
        <v>1.8181818181818181E-2</v>
      </c>
      <c r="K9" s="83">
        <f>GETPIVOTDATA("ESTADO DE CUMPLIMIENTO ",$A$4,"TEMÁTICA","CAMBIO CLIMÁTICO","ESTADO DE CUMPLIMIENTO ","NO APLICA (DEROGADA)")/GETPIVOTDATA("ESTADO DE CUMPLIMIENTO ",$A$4,"TEMÁTICA","CAMBIO CLIMÁTICO")</f>
        <v>7.2727272727272724E-2</v>
      </c>
    </row>
    <row r="10" spans="1:11" ht="28" x14ac:dyDescent="0.35">
      <c r="A10" s="57" t="s">
        <v>1127</v>
      </c>
      <c r="B10" s="57">
        <v>27</v>
      </c>
      <c r="C10" s="57"/>
      <c r="D10" s="57"/>
      <c r="E10" s="57">
        <v>27</v>
      </c>
      <c r="G10" s="89"/>
      <c r="H10" s="63" t="s">
        <v>1127</v>
      </c>
      <c r="I10" s="83">
        <f>GETPIVOTDATA("ESTADO DE CUMPLIMIENTO ",$A$4,"TEMÁTICA","CULTURA Y COMUNIDADES ","ESTADO DE CUMPLIMIENTO ","CUMPLE")/GETPIVOTDATA("ESTADO DE CUMPLIMIENTO ",$A$4,"TEMÁTICA","CULTURA Y COMUNIDADES ")</f>
        <v>1</v>
      </c>
      <c r="J10" s="83">
        <f>GETPIVOTDATA("ESTADO DE CUMPLIMIENTO ",$A$4,"TEMÁTICA","CULTURA Y COMUNIDADES ","ESTADO DE CUMPLIMIENTO ","EN PROCESO")/GETPIVOTDATA("ESTADO DE CUMPLIMIENTO ",$A$4,"TEMÁTICA","CULTURA Y COMUNIDADES ")</f>
        <v>0</v>
      </c>
      <c r="K10" s="83">
        <f>GETPIVOTDATA("ESTADO DE CUMPLIMIENTO ",$A$4,"TEMÁTICA","CULTURA Y COMUNIDADES ","ESTADO DE CUMPLIMIENTO ","NO APLICA (DEROGADA)")/GETPIVOTDATA("ESTADO DE CUMPLIMIENTO ",$A$4,"TEMÁTICA","CULTURA Y COMUNIDADES ")</f>
        <v>0</v>
      </c>
    </row>
    <row r="11" spans="1:11" x14ac:dyDescent="0.35">
      <c r="A11" s="57" t="s">
        <v>1128</v>
      </c>
      <c r="B11" s="57">
        <v>36</v>
      </c>
      <c r="C11" s="57"/>
      <c r="D11" s="57">
        <v>5</v>
      </c>
      <c r="E11" s="57">
        <v>41</v>
      </c>
      <c r="G11" s="89"/>
      <c r="H11" s="63" t="s">
        <v>1128</v>
      </c>
      <c r="I11" s="83">
        <f>GETPIVOTDATA("ESTADO DE CUMPLIMIENTO ",$A$4,"TEMÁTICA","ENERGÍA ","ESTADO DE CUMPLIMIENTO ","CUMPLE")/GETPIVOTDATA("ESTADO DE CUMPLIMIENTO ",$A$4,"TEMÁTICA","ENERGÍA ")</f>
        <v>0.87804878048780488</v>
      </c>
      <c r="J11" s="83">
        <f>GETPIVOTDATA("ESTADO DE CUMPLIMIENTO ",$A$4,"TEMÁTICA","ENERGÍA ","ESTADO DE CUMPLIMIENTO ","EN PROCESO")/GETPIVOTDATA("ESTADO DE CUMPLIMIENTO ",$A$4,"TEMÁTICA","ENERGÍA ")</f>
        <v>0</v>
      </c>
      <c r="K11" s="83">
        <f>GETPIVOTDATA("ESTADO DE CUMPLIMIENTO ",$A$4,"TEMÁTICA","ENERGÍA ","ESTADO DE CUMPLIMIENTO ","NO APLICA (DEROGADA)")/GETPIVOTDATA("ESTADO DE CUMPLIMIENTO ",$A$4,"TEMÁTICA","ENERGÍA ")</f>
        <v>0.12195121951219512</v>
      </c>
    </row>
    <row r="12" spans="1:11" x14ac:dyDescent="0.35">
      <c r="A12" s="57" t="s">
        <v>1131</v>
      </c>
      <c r="B12" s="57">
        <v>10</v>
      </c>
      <c r="C12" s="57"/>
      <c r="D12" s="57">
        <v>1</v>
      </c>
      <c r="E12" s="57">
        <v>11</v>
      </c>
      <c r="G12" s="89"/>
      <c r="H12" s="63" t="s">
        <v>1131</v>
      </c>
      <c r="I12" s="83">
        <f>GETPIVOTDATA("ESTADO DE CUMPLIMIENTO ",$A$4,"TEMÁTICA","GESTIÓN DEL RIESGO ","ESTADO DE CUMPLIMIENTO ","CUMPLE")/GETPIVOTDATA("ESTADO DE CUMPLIMIENTO ",$A$4,"TEMÁTICA","GESTIÓN DEL RIESGO ")</f>
        <v>0.90909090909090906</v>
      </c>
      <c r="J12" s="83">
        <f>GETPIVOTDATA("ESTADO DE CUMPLIMIENTO ",$A$4,"TEMÁTICA","GESTIÓN DEL RIESGO ","ESTADO DE CUMPLIMIENTO ","EN PROCESO")/GETPIVOTDATA("ESTADO DE CUMPLIMIENTO ",$A$4,"TEMÁTICA","GESTIÓN DEL RIESGO ")</f>
        <v>0</v>
      </c>
      <c r="K12" s="83">
        <f>GETPIVOTDATA("ESTADO DE CUMPLIMIENTO ",$A$4,"TEMÁTICA","GESTIÓN DEL RIESGO ","ESTADO DE CUMPLIMIENTO ","NO APLICA (DEROGADA)")/GETPIVOTDATA("ESTADO DE CUMPLIMIENTO ",$A$4,"TEMÁTICA","GESTIÓN DEL RIESGO ")</f>
        <v>9.0909090909090912E-2</v>
      </c>
    </row>
    <row r="13" spans="1:11" x14ac:dyDescent="0.35">
      <c r="A13" s="57" t="s">
        <v>101</v>
      </c>
      <c r="B13" s="57">
        <v>25</v>
      </c>
      <c r="C13" s="57">
        <v>1</v>
      </c>
      <c r="D13" s="57">
        <v>4</v>
      </c>
      <c r="E13" s="57">
        <v>30</v>
      </c>
      <c r="G13" s="89"/>
      <c r="H13" s="63" t="s">
        <v>101</v>
      </c>
      <c r="I13" s="83">
        <f>GETPIVOTDATA("ESTADO DE CUMPLIMIENTO ",$A$4,"TEMÁTICA","RESIDUOS","ESTADO DE CUMPLIMIENTO ","CUMPLE")/GETPIVOTDATA("ESTADO DE CUMPLIMIENTO ",$A$4,"TEMÁTICA","RESIDUOS")</f>
        <v>0.83333333333333337</v>
      </c>
      <c r="J13" s="83">
        <f>GETPIVOTDATA("ESTADO DE CUMPLIMIENTO ",$A$4,"TEMÁTICA","RESIDUOS","ESTADO DE CUMPLIMIENTO ","EN PROCESO")/GETPIVOTDATA("ESTADO DE CUMPLIMIENTO ",$A$4,"TEMÁTICA","RESIDUOS")</f>
        <v>3.3333333333333333E-2</v>
      </c>
      <c r="K13" s="83">
        <f>GETPIVOTDATA("ESTADO DE CUMPLIMIENTO ",$A$4,"TEMÁTICA","RESIDUOS","ESTADO DE CUMPLIMIENTO ","NO APLICA (DEROGADA)")/GETPIVOTDATA("ESTADO DE CUMPLIMIENTO ",$A$4,"TEMÁTICA","RESIDUOS")</f>
        <v>0.13333333333333333</v>
      </c>
    </row>
    <row r="14" spans="1:11" x14ac:dyDescent="0.35">
      <c r="A14" s="57" t="s">
        <v>1133</v>
      </c>
      <c r="B14" s="57">
        <v>2</v>
      </c>
      <c r="C14" s="57"/>
      <c r="D14" s="57">
        <v>1</v>
      </c>
      <c r="E14" s="57">
        <v>3</v>
      </c>
      <c r="G14" s="89"/>
      <c r="H14" s="63" t="s">
        <v>1133</v>
      </c>
      <c r="I14" s="83">
        <f>GETPIVOTDATA("ESTADO DE CUMPLIMIENTO ",$A$4,"TEMÁTICA","SUELO ","ESTADO DE CUMPLIMIENTO ","CUMPLE")/GETPIVOTDATA("ESTADO DE CUMPLIMIENTO ",$A$4,"TEMÁTICA","SUELO ")</f>
        <v>0.66666666666666663</v>
      </c>
      <c r="J14" s="83">
        <f>GETPIVOTDATA("ESTADO DE CUMPLIMIENTO ",$A$4,"TEMÁTICA","SUELO ","ESTADO DE CUMPLIMIENTO ","EN PROCESO")/GETPIVOTDATA("ESTADO DE CUMPLIMIENTO ",$A$4,"TEMÁTICA","SUELO ")</f>
        <v>0</v>
      </c>
      <c r="K14" s="83">
        <f>GETPIVOTDATA("ESTADO DE CUMPLIMIENTO ",$A$4,"TEMÁTICA","SUELO ","ESTADO DE CUMPLIMIENTO ","NO APLICA (DEROGADA)")/GETPIVOTDATA("ESTADO DE CUMPLIMIENTO ",$A$4,"TEMÁTICA","SUELO ")</f>
        <v>0.33333333333333331</v>
      </c>
    </row>
    <row r="15" spans="1:11" ht="28" x14ac:dyDescent="0.35">
      <c r="A15" s="57" t="s">
        <v>1126</v>
      </c>
      <c r="B15" s="57">
        <v>33</v>
      </c>
      <c r="C15" s="57"/>
      <c r="D15" s="57"/>
      <c r="E15" s="57">
        <v>33</v>
      </c>
      <c r="G15" s="89"/>
      <c r="H15" s="63" t="s">
        <v>1126</v>
      </c>
      <c r="I15" s="83">
        <f>GETPIVOTDATA("ESTADO DE CUMPLIMIENTO ",$A$4,"TEMÁTICA","SUSTANCIAS QUÍMICAS ","ESTADO DE CUMPLIMIENTO ","CUMPLE")/GETPIVOTDATA("ESTADO DE CUMPLIMIENTO ",$A$4,"TEMÁTICA","SUSTANCIAS QUÍMICAS ")</f>
        <v>1</v>
      </c>
      <c r="J15" s="83">
        <f>GETPIVOTDATA("ESTADO DE CUMPLIMIENTO ",$A$4,"TEMÁTICA","SUSTANCIAS QUÍMICAS ","ESTADO DE CUMPLIMIENTO ","EN PROCESO")/GETPIVOTDATA("ESTADO DE CUMPLIMIENTO ",$A$4,"TEMÁTICA","SUSTANCIAS QUÍMICAS ")</f>
        <v>0</v>
      </c>
      <c r="K15" s="83">
        <f>GETPIVOTDATA("ESTADO DE CUMPLIMIENTO ",$A$4,"TEMÁTICA","SUSTANCIAS QUÍMICAS ","ESTADO DE CUMPLIMIENTO ","NO APLICA (DEROGADA)")/GETPIVOTDATA("ESTADO DE CUMPLIMIENTO ",$A$4,"TEMÁTICA","SUSTANCIAS QUÍMICAS ")</f>
        <v>0</v>
      </c>
    </row>
    <row r="16" spans="1:11" x14ac:dyDescent="0.35">
      <c r="A16" s="57" t="s">
        <v>1125</v>
      </c>
      <c r="B16" s="57">
        <v>63</v>
      </c>
      <c r="C16" s="57">
        <v>1</v>
      </c>
      <c r="D16" s="57">
        <v>1</v>
      </c>
      <c r="E16" s="57">
        <v>65</v>
      </c>
      <c r="G16" s="89"/>
      <c r="H16" s="63" t="s">
        <v>1125</v>
      </c>
      <c r="I16" s="83">
        <f>GETPIVOTDATA("ESTADO DE CUMPLIMIENTO ",$A$4,"TEMÁTICA","TRANSVERSALES","ESTADO DE CUMPLIMIENTO ","CUMPLE")/GETPIVOTDATA("ESTADO DE CUMPLIMIENTO ",$A$4,"TEMÁTICA","TRANSVERSALES")</f>
        <v>0.96923076923076923</v>
      </c>
      <c r="J16" s="83">
        <f>GETPIVOTDATA("ESTADO DE CUMPLIMIENTO ",$A$4,"TEMÁTICA","TRANSVERSALES","ESTADO DE CUMPLIMIENTO ","EN PROCESO")/GETPIVOTDATA("ESTADO DE CUMPLIMIENTO ",$A$4,"TEMÁTICA","TRANSVERSALES")</f>
        <v>1.5384615384615385E-2</v>
      </c>
      <c r="K16" s="83">
        <f>GETPIVOTDATA("ESTADO DE CUMPLIMIENTO ",$A$4,"TEMÁTICA","TRANSVERSALES","ESTADO DE CUMPLIMIENTO ","NO APLICA (DEROGADA)")/GETPIVOTDATA("ESTADO DE CUMPLIMIENTO ",$A$4,"TEMÁTICA","TRANSVERSALES")</f>
        <v>1.5384615384615385E-2</v>
      </c>
    </row>
    <row r="17" spans="1:11" x14ac:dyDescent="0.35">
      <c r="A17" s="57" t="s">
        <v>1129</v>
      </c>
      <c r="B17" s="57">
        <v>18</v>
      </c>
      <c r="C17" s="57"/>
      <c r="D17" s="57">
        <v>1</v>
      </c>
      <c r="E17" s="57">
        <v>19</v>
      </c>
      <c r="G17" s="89"/>
      <c r="H17" s="63" t="s">
        <v>1129</v>
      </c>
      <c r="I17" s="83">
        <f>GETPIVOTDATA("ESTADO DE CUMPLIMIENTO ",$A$4,"TEMÁTICA","TRIBUTARIO ","ESTADO DE CUMPLIMIENTO ","CUMPLE")/GETPIVOTDATA("ESTADO DE CUMPLIMIENTO ",$A$4,"TEMÁTICA","TRIBUTARIO ")</f>
        <v>0.94736842105263153</v>
      </c>
      <c r="J17" s="83">
        <f>GETPIVOTDATA("ESTADO DE CUMPLIMIENTO ",$A$4,"TEMÁTICA","TRIBUTARIO ","ESTADO DE CUMPLIMIENTO ","EN PROCESO")/GETPIVOTDATA("ESTADO DE CUMPLIMIENTO ",$A$4,"TEMÁTICA","TRIBUTARIO ")</f>
        <v>0</v>
      </c>
      <c r="K17" s="83">
        <f>GETPIVOTDATA("ESTADO DE CUMPLIMIENTO ",$A$4,"TEMÁTICA","TRIBUTARIO ","ESTADO DE CUMPLIMIENTO ","NO APLICA (DEROGADA)")/GETPIVOTDATA("ESTADO DE CUMPLIMIENTO ",$A$4,"TEMÁTICA","TRIBUTARIO ")</f>
        <v>5.2631578947368418E-2</v>
      </c>
    </row>
    <row r="18" spans="1:11" ht="42" x14ac:dyDescent="0.35">
      <c r="A18" s="57" t="s">
        <v>1152</v>
      </c>
      <c r="B18" s="57">
        <v>5</v>
      </c>
      <c r="C18" s="57"/>
      <c r="D18" s="57">
        <v>1</v>
      </c>
      <c r="E18" s="57">
        <v>6</v>
      </c>
      <c r="G18" s="89"/>
      <c r="H18" s="63" t="s">
        <v>1152</v>
      </c>
      <c r="I18" s="83">
        <f>GETPIVOTDATA("ESTADO DE CUMPLIMIENTO ",$A$4,"TEMÁTICA","SISTEMAS DE INFORMACIÓN GEOGRÁFICA","ESTADO DE CUMPLIMIENTO ","CUMPLE")/GETPIVOTDATA("ESTADO DE CUMPLIMIENTO ",$A$4,"TEMÁTICA","SISTEMAS DE INFORMACIÓN GEOGRÁFICA")</f>
        <v>0.83333333333333337</v>
      </c>
      <c r="J18" s="83">
        <f>GETPIVOTDATA("ESTADO DE CUMPLIMIENTO ",$A$4,"TEMÁTICA","SISTEMAS DE INFORMACIÓN GEOGRÁFICA","ESTADO DE CUMPLIMIENTO ","EN PROCESO")/GETPIVOTDATA("ESTADO DE CUMPLIMIENTO ",$A$4,"TEMÁTICA","SISTEMAS DE INFORMACIÓN GEOGRÁFICA")</f>
        <v>0</v>
      </c>
      <c r="K18" s="83">
        <f>GETPIVOTDATA("ESTADO DE CUMPLIMIENTO ",$A$4,"TEMÁTICA","SISTEMAS DE INFORMACIÓN GEOGRÁFICA","ESTADO DE CUMPLIMIENTO ","NO APLICA (DEROGADA)")/GETPIVOTDATA("ESTADO DE CUMPLIMIENTO ",$A$4,"TEMÁTICA","SISTEMAS DE INFORMACIÓN GEOGRÁFICA")</f>
        <v>0.16666666666666666</v>
      </c>
    </row>
    <row r="19" spans="1:11" x14ac:dyDescent="0.35">
      <c r="A19" s="57" t="s">
        <v>1185</v>
      </c>
      <c r="B19" s="57">
        <v>1</v>
      </c>
      <c r="C19" s="57">
        <v>1</v>
      </c>
      <c r="D19" s="57"/>
      <c r="E19" s="57">
        <v>2</v>
      </c>
      <c r="G19" s="89"/>
      <c r="H19" s="65" t="s">
        <v>1261</v>
      </c>
      <c r="I19" s="66">
        <f>GETPIVOTDATA("ESTADO DE CUMPLIMIENTO ",$A$4,"ESTADO DE CUMPLIMIENTO ","CUMPLE")/GETPIVOTDATA("ESTADO DE CUMPLIMIENTO ",$A$4)</f>
        <v>0.92682926829268297</v>
      </c>
      <c r="J19" s="66">
        <f>GETPIVOTDATA("ESTADO DE CUMPLIMIENTO ",$A$4,"ESTADO DE CUMPLIMIENTO ","EN PROCESO")/GETPIVOTDATA("ESTADO DE CUMPLIMIENTO ",$A$4)</f>
        <v>1.9512195121951219E-2</v>
      </c>
      <c r="K19" s="66">
        <f>GETPIVOTDATA("ESTADO DE CUMPLIMIENTO ",$A$4,"ESTADO DE CUMPLIMIENTO ","NO APLICA (DEROGADA)")/GETPIVOTDATA("ESTADO DE CUMPLIMIENTO ",$A$4)</f>
        <v>5.3658536585365853E-2</v>
      </c>
    </row>
    <row r="20" spans="1:11" ht="42" x14ac:dyDescent="0.35">
      <c r="A20" s="57" t="s">
        <v>1141</v>
      </c>
      <c r="B20" s="57">
        <v>3</v>
      </c>
      <c r="C20" s="57">
        <v>2</v>
      </c>
      <c r="D20" s="57"/>
      <c r="E20" s="57">
        <v>5</v>
      </c>
      <c r="G20" s="89"/>
      <c r="H20" s="71" t="s">
        <v>1262</v>
      </c>
      <c r="I20" s="108">
        <f>I19/(I19+J19)</f>
        <v>0.97938144329896903</v>
      </c>
      <c r="J20" s="109"/>
      <c r="K20" s="109"/>
    </row>
    <row r="21" spans="1:11" x14ac:dyDescent="0.35">
      <c r="A21" s="57" t="s">
        <v>1067</v>
      </c>
      <c r="B21" s="57">
        <v>380</v>
      </c>
      <c r="C21" s="57">
        <v>8</v>
      </c>
      <c r="D21" s="57">
        <v>22</v>
      </c>
      <c r="E21" s="57">
        <v>410</v>
      </c>
      <c r="G21" s="89"/>
    </row>
    <row r="22" spans="1:11" x14ac:dyDescent="0.35">
      <c r="G22" s="89"/>
    </row>
    <row r="24" spans="1:11" ht="28" x14ac:dyDescent="0.35">
      <c r="A24" s="84" t="s">
        <v>1065</v>
      </c>
      <c r="B24" s="57" t="s">
        <v>1151</v>
      </c>
    </row>
    <row r="25" spans="1:11" x14ac:dyDescent="0.35">
      <c r="A25" s="57" t="s">
        <v>459</v>
      </c>
      <c r="B25" s="57">
        <v>4</v>
      </c>
      <c r="K25" s="90"/>
    </row>
    <row r="26" spans="1:11" x14ac:dyDescent="0.35">
      <c r="A26" s="57" t="s">
        <v>538</v>
      </c>
      <c r="B26" s="57">
        <v>22</v>
      </c>
    </row>
    <row r="27" spans="1:11" x14ac:dyDescent="0.35">
      <c r="A27" s="57" t="s">
        <v>212</v>
      </c>
      <c r="B27" s="57">
        <v>57</v>
      </c>
    </row>
    <row r="28" spans="1:11" x14ac:dyDescent="0.35">
      <c r="A28" s="57" t="s">
        <v>88</v>
      </c>
      <c r="B28" s="57">
        <v>327</v>
      </c>
    </row>
    <row r="29" spans="1:11" x14ac:dyDescent="0.35">
      <c r="A29" s="57" t="s">
        <v>1067</v>
      </c>
      <c r="B29" s="57">
        <v>410</v>
      </c>
    </row>
  </sheetData>
  <mergeCells count="5">
    <mergeCell ref="I4:I5"/>
    <mergeCell ref="J4:J5"/>
    <mergeCell ref="H4:H5"/>
    <mergeCell ref="K4:K5"/>
    <mergeCell ref="I20:K20"/>
  </mergeCells>
  <pageMargins left="0.7" right="0.7" top="0.75" bottom="0.75" header="0.3" footer="0.3"/>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651E9-98D1-4A25-87EF-11CF46B1949F}">
  <dimension ref="A1:N39"/>
  <sheetViews>
    <sheetView zoomScaleNormal="100" workbookViewId="0">
      <selection activeCell="F3" sqref="F3:F4"/>
    </sheetView>
  </sheetViews>
  <sheetFormatPr baseColWidth="10" defaultColWidth="11.453125" defaultRowHeight="14.5" x14ac:dyDescent="0.35"/>
  <cols>
    <col min="1" max="2" width="11.453125" style="50" customWidth="1"/>
    <col min="3" max="3" width="45.453125" style="50" customWidth="1"/>
    <col min="4" max="4" width="26.54296875" style="50" customWidth="1"/>
    <col min="5" max="5" width="15.54296875" style="50" customWidth="1"/>
    <col min="6" max="6" width="42.54296875" style="50" customWidth="1"/>
    <col min="7" max="16384" width="11.453125" style="49"/>
  </cols>
  <sheetData>
    <row r="1" spans="1:14" s="48" customFormat="1" ht="12" customHeight="1" x14ac:dyDescent="0.35">
      <c r="A1" s="111"/>
      <c r="B1" s="111"/>
      <c r="C1" s="113" t="s">
        <v>0</v>
      </c>
      <c r="D1" s="113"/>
      <c r="E1" s="113"/>
      <c r="F1" s="99" t="s">
        <v>1277</v>
      </c>
      <c r="G1" s="47"/>
      <c r="H1" s="47"/>
      <c r="I1" s="47"/>
      <c r="J1" s="47"/>
      <c r="K1" s="47"/>
      <c r="L1" s="47"/>
      <c r="M1" s="47"/>
      <c r="N1" s="47"/>
    </row>
    <row r="2" spans="1:14" s="48" customFormat="1" ht="12" customHeight="1" x14ac:dyDescent="0.35">
      <c r="A2" s="111"/>
      <c r="B2" s="111"/>
      <c r="C2" s="113"/>
      <c r="D2" s="113"/>
      <c r="E2" s="113"/>
      <c r="F2" s="99"/>
      <c r="G2" s="47"/>
      <c r="H2" s="47"/>
      <c r="I2" s="47"/>
      <c r="J2" s="47"/>
      <c r="K2" s="47"/>
      <c r="L2" s="47"/>
      <c r="M2" s="47"/>
      <c r="N2" s="47"/>
    </row>
    <row r="3" spans="1:14" s="48" customFormat="1" ht="12" customHeight="1" x14ac:dyDescent="0.35">
      <c r="A3" s="111"/>
      <c r="B3" s="111"/>
      <c r="C3" s="113" t="s">
        <v>1</v>
      </c>
      <c r="D3" s="113"/>
      <c r="E3" s="113"/>
      <c r="F3" s="99" t="s">
        <v>71</v>
      </c>
      <c r="G3" s="47"/>
      <c r="H3" s="47"/>
      <c r="I3" s="47"/>
      <c r="J3" s="47"/>
      <c r="K3" s="47"/>
      <c r="L3" s="47"/>
      <c r="M3" s="47"/>
      <c r="N3" s="47"/>
    </row>
    <row r="4" spans="1:14" s="48" customFormat="1" ht="12" customHeight="1" x14ac:dyDescent="0.35">
      <c r="A4" s="111"/>
      <c r="B4" s="111"/>
      <c r="C4" s="113"/>
      <c r="D4" s="113"/>
      <c r="E4" s="113"/>
      <c r="F4" s="99"/>
      <c r="G4" s="47"/>
      <c r="H4" s="47"/>
      <c r="I4" s="47"/>
      <c r="J4" s="47"/>
      <c r="K4" s="47"/>
      <c r="L4" s="47"/>
      <c r="M4" s="47"/>
      <c r="N4" s="47"/>
    </row>
    <row r="5" spans="1:14" s="48" customFormat="1" ht="12" x14ac:dyDescent="0.35">
      <c r="A5" s="124" t="s">
        <v>1109</v>
      </c>
      <c r="B5" s="125"/>
      <c r="C5" s="125"/>
      <c r="D5" s="125"/>
      <c r="E5" s="125"/>
      <c r="F5" s="126"/>
      <c r="G5" s="47"/>
      <c r="H5" s="47"/>
      <c r="I5" s="47"/>
      <c r="J5" s="47"/>
      <c r="K5" s="47"/>
      <c r="L5" s="47"/>
      <c r="M5" s="47"/>
      <c r="N5" s="47"/>
    </row>
    <row r="6" spans="1:14" x14ac:dyDescent="0.35">
      <c r="A6" s="112" t="s">
        <v>2</v>
      </c>
      <c r="B6" s="112"/>
      <c r="C6" s="112"/>
      <c r="D6" s="112" t="s">
        <v>3</v>
      </c>
      <c r="E6" s="112"/>
      <c r="F6" s="112"/>
    </row>
    <row r="7" spans="1:14" ht="34.4" customHeight="1" x14ac:dyDescent="0.35">
      <c r="A7" s="110" t="s">
        <v>4</v>
      </c>
      <c r="B7" s="110"/>
      <c r="C7" s="110"/>
      <c r="D7" s="114" t="s">
        <v>5</v>
      </c>
      <c r="E7" s="114"/>
      <c r="F7" s="114"/>
    </row>
    <row r="8" spans="1:14" ht="18" customHeight="1" x14ac:dyDescent="0.35">
      <c r="A8" s="110" t="s">
        <v>6</v>
      </c>
      <c r="B8" s="110"/>
      <c r="C8" s="110"/>
      <c r="D8" s="114" t="s">
        <v>7</v>
      </c>
      <c r="E8" s="114"/>
      <c r="F8" s="114"/>
    </row>
    <row r="9" spans="1:14" ht="20.399999999999999" customHeight="1" x14ac:dyDescent="0.35">
      <c r="A9" s="110" t="s">
        <v>8</v>
      </c>
      <c r="B9" s="110"/>
      <c r="C9" s="110"/>
      <c r="D9" s="114" t="s">
        <v>9</v>
      </c>
      <c r="E9" s="114"/>
      <c r="F9" s="114"/>
    </row>
    <row r="10" spans="1:14" ht="18" customHeight="1" x14ac:dyDescent="0.35">
      <c r="A10" s="110" t="s">
        <v>10</v>
      </c>
      <c r="B10" s="110"/>
      <c r="C10" s="110"/>
      <c r="D10" s="114" t="s">
        <v>11</v>
      </c>
      <c r="E10" s="114"/>
      <c r="F10" s="114"/>
    </row>
    <row r="11" spans="1:14" ht="18" customHeight="1" x14ac:dyDescent="0.35">
      <c r="A11" s="110" t="s">
        <v>12</v>
      </c>
      <c r="B11" s="110"/>
      <c r="C11" s="110"/>
      <c r="D11" s="114" t="s">
        <v>13</v>
      </c>
      <c r="E11" s="114"/>
      <c r="F11" s="114"/>
    </row>
    <row r="12" spans="1:14" ht="18" customHeight="1" x14ac:dyDescent="0.35">
      <c r="A12" s="110" t="s">
        <v>14</v>
      </c>
      <c r="B12" s="110"/>
      <c r="C12" s="110"/>
      <c r="D12" s="114" t="s">
        <v>15</v>
      </c>
      <c r="E12" s="114"/>
      <c r="F12" s="114"/>
    </row>
    <row r="13" spans="1:14" ht="18" customHeight="1" x14ac:dyDescent="0.35">
      <c r="A13" s="110" t="s">
        <v>16</v>
      </c>
      <c r="B13" s="110"/>
      <c r="C13" s="110"/>
      <c r="D13" s="114" t="s">
        <v>17</v>
      </c>
      <c r="E13" s="114"/>
      <c r="F13" s="114"/>
    </row>
    <row r="14" spans="1:14" ht="32.15" customHeight="1" x14ac:dyDescent="0.35">
      <c r="A14" s="110" t="s">
        <v>18</v>
      </c>
      <c r="B14" s="110"/>
      <c r="C14" s="110"/>
      <c r="D14" s="114" t="s">
        <v>19</v>
      </c>
      <c r="E14" s="114"/>
      <c r="F14" s="114"/>
    </row>
    <row r="15" spans="1:14" ht="32.15" customHeight="1" x14ac:dyDescent="0.35">
      <c r="A15" s="110" t="s">
        <v>20</v>
      </c>
      <c r="B15" s="110"/>
      <c r="C15" s="110"/>
      <c r="D15" s="114" t="s">
        <v>21</v>
      </c>
      <c r="E15" s="114"/>
      <c r="F15" s="114"/>
    </row>
    <row r="16" spans="1:14" ht="18" customHeight="1" x14ac:dyDescent="0.35">
      <c r="A16" s="110" t="s">
        <v>22</v>
      </c>
      <c r="B16" s="110"/>
      <c r="C16" s="110"/>
      <c r="D16" s="114" t="s">
        <v>23</v>
      </c>
      <c r="E16" s="114"/>
      <c r="F16" s="114"/>
    </row>
    <row r="17" spans="1:6" ht="18" customHeight="1" x14ac:dyDescent="0.35">
      <c r="A17" s="110" t="s">
        <v>24</v>
      </c>
      <c r="B17" s="110"/>
      <c r="C17" s="110"/>
      <c r="D17" s="114" t="s">
        <v>25</v>
      </c>
      <c r="E17" s="114"/>
      <c r="F17" s="114"/>
    </row>
    <row r="18" spans="1:6" ht="24.65" customHeight="1" x14ac:dyDescent="0.35">
      <c r="A18" s="115" t="s">
        <v>26</v>
      </c>
      <c r="B18" s="116"/>
      <c r="C18" s="117"/>
      <c r="D18" s="121" t="s">
        <v>27</v>
      </c>
      <c r="E18" s="122"/>
      <c r="F18" s="123"/>
    </row>
    <row r="19" spans="1:6" ht="29.15" customHeight="1" x14ac:dyDescent="0.35">
      <c r="A19" s="118"/>
      <c r="B19" s="119"/>
      <c r="C19" s="120"/>
      <c r="D19" s="114" t="s">
        <v>28</v>
      </c>
      <c r="E19" s="114"/>
      <c r="F19" s="114"/>
    </row>
    <row r="20" spans="1:6" ht="32.15" customHeight="1" x14ac:dyDescent="0.35">
      <c r="A20" s="110" t="s">
        <v>29</v>
      </c>
      <c r="B20" s="110"/>
      <c r="C20" s="110"/>
      <c r="D20" s="114" t="s">
        <v>30</v>
      </c>
      <c r="E20" s="114"/>
      <c r="F20" s="114"/>
    </row>
    <row r="21" spans="1:6" ht="30" customHeight="1" x14ac:dyDescent="0.35">
      <c r="A21" s="110" t="s">
        <v>31</v>
      </c>
      <c r="B21" s="110"/>
      <c r="C21" s="110"/>
      <c r="D21" s="114" t="s">
        <v>32</v>
      </c>
      <c r="E21" s="114"/>
      <c r="F21" s="114"/>
    </row>
    <row r="22" spans="1:6" ht="18" customHeight="1" x14ac:dyDescent="0.35">
      <c r="A22" s="110" t="s">
        <v>33</v>
      </c>
      <c r="B22" s="110"/>
      <c r="C22" s="110"/>
      <c r="D22" s="114" t="s">
        <v>34</v>
      </c>
      <c r="E22" s="114"/>
      <c r="F22" s="114"/>
    </row>
    <row r="23" spans="1:6" ht="18" customHeight="1" x14ac:dyDescent="0.35">
      <c r="A23" s="110" t="s">
        <v>35</v>
      </c>
      <c r="B23" s="110"/>
      <c r="C23" s="110"/>
      <c r="D23" s="114" t="s">
        <v>36</v>
      </c>
      <c r="E23" s="114"/>
      <c r="F23" s="114"/>
    </row>
    <row r="24" spans="1:6" ht="18" customHeight="1" x14ac:dyDescent="0.35">
      <c r="A24" s="110" t="s">
        <v>37</v>
      </c>
      <c r="B24" s="110"/>
      <c r="C24" s="110"/>
      <c r="D24" s="114" t="s">
        <v>38</v>
      </c>
      <c r="E24" s="114"/>
      <c r="F24" s="114"/>
    </row>
    <row r="25" spans="1:6" ht="18" customHeight="1" x14ac:dyDescent="0.35">
      <c r="A25" s="110" t="s">
        <v>39</v>
      </c>
      <c r="B25" s="110"/>
      <c r="C25" s="110"/>
      <c r="D25" s="114" t="s">
        <v>40</v>
      </c>
      <c r="E25" s="114"/>
      <c r="F25" s="114"/>
    </row>
    <row r="26" spans="1:6" ht="37.4" customHeight="1" x14ac:dyDescent="0.35">
      <c r="A26" s="110" t="s">
        <v>41</v>
      </c>
      <c r="B26" s="110"/>
      <c r="C26" s="110"/>
      <c r="D26" s="114" t="s">
        <v>42</v>
      </c>
      <c r="E26" s="114"/>
      <c r="F26" s="114"/>
    </row>
    <row r="27" spans="1:6" ht="37.4" customHeight="1" x14ac:dyDescent="0.35">
      <c r="A27" s="110" t="s">
        <v>43</v>
      </c>
      <c r="B27" s="110"/>
      <c r="C27" s="110"/>
      <c r="D27" s="114" t="s">
        <v>44</v>
      </c>
      <c r="E27" s="114"/>
      <c r="F27" s="114"/>
    </row>
    <row r="28" spans="1:6" ht="36.65" customHeight="1" x14ac:dyDescent="0.35">
      <c r="A28" s="110" t="s">
        <v>45</v>
      </c>
      <c r="B28" s="110"/>
      <c r="C28" s="110"/>
      <c r="D28" s="114" t="s">
        <v>46</v>
      </c>
      <c r="E28" s="114"/>
      <c r="F28" s="114"/>
    </row>
    <row r="29" spans="1:6" ht="44.4" customHeight="1" x14ac:dyDescent="0.35">
      <c r="A29" s="110"/>
      <c r="B29" s="110"/>
      <c r="C29" s="110"/>
      <c r="D29" s="114" t="s">
        <v>47</v>
      </c>
      <c r="E29" s="114"/>
      <c r="F29" s="114"/>
    </row>
    <row r="30" spans="1:6" ht="33.65" customHeight="1" x14ac:dyDescent="0.35">
      <c r="A30" s="110" t="s">
        <v>48</v>
      </c>
      <c r="B30" s="110"/>
      <c r="C30" s="110"/>
      <c r="D30" s="114" t="s">
        <v>49</v>
      </c>
      <c r="E30" s="114"/>
      <c r="F30" s="114"/>
    </row>
    <row r="31" spans="1:6" ht="21" customHeight="1" x14ac:dyDescent="0.35">
      <c r="A31" s="110" t="s">
        <v>50</v>
      </c>
      <c r="B31" s="110"/>
      <c r="C31" s="110"/>
      <c r="D31" s="114" t="s">
        <v>51</v>
      </c>
      <c r="E31" s="114"/>
      <c r="F31" s="114"/>
    </row>
    <row r="32" spans="1:6" ht="21" customHeight="1" x14ac:dyDescent="0.35">
      <c r="A32" s="110" t="s">
        <v>52</v>
      </c>
      <c r="B32" s="110"/>
      <c r="C32" s="110"/>
      <c r="D32" s="114" t="s">
        <v>53</v>
      </c>
      <c r="E32" s="114"/>
      <c r="F32" s="114"/>
    </row>
    <row r="33" spans="1:6" ht="37.4" customHeight="1" x14ac:dyDescent="0.35">
      <c r="A33" s="110" t="s">
        <v>54</v>
      </c>
      <c r="B33" s="110"/>
      <c r="C33" s="110"/>
      <c r="D33" s="114" t="s">
        <v>55</v>
      </c>
      <c r="E33" s="114"/>
      <c r="F33" s="114"/>
    </row>
    <row r="34" spans="1:6" ht="37.4" customHeight="1" x14ac:dyDescent="0.35">
      <c r="A34" s="110" t="s">
        <v>56</v>
      </c>
      <c r="B34" s="110"/>
      <c r="C34" s="110"/>
      <c r="D34" s="114" t="s">
        <v>57</v>
      </c>
      <c r="E34" s="114"/>
      <c r="F34" s="114"/>
    </row>
    <row r="35" spans="1:6" ht="37.4" customHeight="1" x14ac:dyDescent="0.35">
      <c r="A35" s="110" t="s">
        <v>58</v>
      </c>
      <c r="B35" s="110"/>
      <c r="C35" s="110"/>
      <c r="D35" s="114" t="s">
        <v>59</v>
      </c>
      <c r="E35" s="114"/>
      <c r="F35" s="114"/>
    </row>
    <row r="36" spans="1:6" ht="37.4" customHeight="1" x14ac:dyDescent="0.35">
      <c r="A36" s="110" t="s">
        <v>60</v>
      </c>
      <c r="B36" s="110"/>
      <c r="C36" s="110"/>
      <c r="D36" s="114" t="s">
        <v>61</v>
      </c>
      <c r="E36" s="114"/>
      <c r="F36" s="114"/>
    </row>
    <row r="37" spans="1:6" ht="37.4" customHeight="1" x14ac:dyDescent="0.35">
      <c r="A37" s="110" t="s">
        <v>62</v>
      </c>
      <c r="B37" s="110"/>
      <c r="C37" s="110"/>
      <c r="D37" s="114" t="s">
        <v>63</v>
      </c>
      <c r="E37" s="114"/>
      <c r="F37" s="114"/>
    </row>
    <row r="38" spans="1:6" ht="37.4" customHeight="1" x14ac:dyDescent="0.35">
      <c r="A38" s="110" t="s">
        <v>64</v>
      </c>
      <c r="B38" s="110"/>
      <c r="C38" s="110"/>
      <c r="D38" s="114" t="s">
        <v>65</v>
      </c>
      <c r="E38" s="114"/>
      <c r="F38" s="114"/>
    </row>
    <row r="39" spans="1:6" ht="30" customHeight="1" x14ac:dyDescent="0.35">
      <c r="A39" s="110"/>
      <c r="B39" s="110"/>
      <c r="C39" s="110"/>
      <c r="D39" s="114" t="s">
        <v>66</v>
      </c>
      <c r="E39" s="114"/>
      <c r="F39" s="114"/>
    </row>
  </sheetData>
  <mergeCells count="71">
    <mergeCell ref="A18:C19"/>
    <mergeCell ref="D18:F18"/>
    <mergeCell ref="A20:C20"/>
    <mergeCell ref="D20:F20"/>
    <mergeCell ref="A5:F5"/>
    <mergeCell ref="D7:F7"/>
    <mergeCell ref="D8:F8"/>
    <mergeCell ref="D9:F9"/>
    <mergeCell ref="D10:F10"/>
    <mergeCell ref="D11:F11"/>
    <mergeCell ref="D12:F12"/>
    <mergeCell ref="D13:F13"/>
    <mergeCell ref="D15:F15"/>
    <mergeCell ref="D16:F16"/>
    <mergeCell ref="D17:F17"/>
    <mergeCell ref="D19:F19"/>
    <mergeCell ref="A34:C34"/>
    <mergeCell ref="D34:F34"/>
    <mergeCell ref="D31:F31"/>
    <mergeCell ref="D32:F32"/>
    <mergeCell ref="D33:F33"/>
    <mergeCell ref="D23:F23"/>
    <mergeCell ref="D27:F27"/>
    <mergeCell ref="D30:F30"/>
    <mergeCell ref="D24:F24"/>
    <mergeCell ref="D25:F25"/>
    <mergeCell ref="D26:F26"/>
    <mergeCell ref="D29:F29"/>
    <mergeCell ref="D28:F28"/>
    <mergeCell ref="A35:C35"/>
    <mergeCell ref="D35:F35"/>
    <mergeCell ref="A38:C39"/>
    <mergeCell ref="D38:F38"/>
    <mergeCell ref="D39:F39"/>
    <mergeCell ref="D36:F36"/>
    <mergeCell ref="D37:F37"/>
    <mergeCell ref="A36:C36"/>
    <mergeCell ref="A37:C37"/>
    <mergeCell ref="D14:F14"/>
    <mergeCell ref="A31:C31"/>
    <mergeCell ref="A32:C32"/>
    <mergeCell ref="A33:C33"/>
    <mergeCell ref="A27:C27"/>
    <mergeCell ref="A30:C30"/>
    <mergeCell ref="A28:C29"/>
    <mergeCell ref="A24:C24"/>
    <mergeCell ref="A25:C25"/>
    <mergeCell ref="A26:C26"/>
    <mergeCell ref="A21:C21"/>
    <mergeCell ref="A22:C22"/>
    <mergeCell ref="A23:C23"/>
    <mergeCell ref="A17:C17"/>
    <mergeCell ref="D21:F21"/>
    <mergeCell ref="D22:F22"/>
    <mergeCell ref="A12:C12"/>
    <mergeCell ref="A13:C13"/>
    <mergeCell ref="A15:C15"/>
    <mergeCell ref="A16:C16"/>
    <mergeCell ref="A14:C14"/>
    <mergeCell ref="F1:F2"/>
    <mergeCell ref="F3:F4"/>
    <mergeCell ref="A10:C10"/>
    <mergeCell ref="A11:C11"/>
    <mergeCell ref="A1:B4"/>
    <mergeCell ref="A6:C6"/>
    <mergeCell ref="D6:F6"/>
    <mergeCell ref="A7:C7"/>
    <mergeCell ref="A8:C8"/>
    <mergeCell ref="A9:C9"/>
    <mergeCell ref="C1:E2"/>
    <mergeCell ref="C3:E4"/>
  </mergeCells>
  <phoneticPr fontId="23" type="noConversion"/>
  <hyperlinks>
    <hyperlink ref="D8" r:id="rId1" xr:uid="{04DA77F2-3397-4102-83AC-31B8B145E532}"/>
    <hyperlink ref="D9" r:id="rId2" xr:uid="{76A99842-0EB2-4FFC-B08A-9973C8F2169D}"/>
    <hyperlink ref="D10" r:id="rId3" xr:uid="{167D6772-9605-487E-A5EE-7670494F85C2}"/>
    <hyperlink ref="D11" r:id="rId4" xr:uid="{43D48D23-2B1C-4D20-B40D-AA7BDD928805}"/>
    <hyperlink ref="D12" r:id="rId5" xr:uid="{616B4AC3-12BA-4EFA-9F59-A2A2FB7A6EE3}"/>
    <hyperlink ref="D16" r:id="rId6" xr:uid="{AA6236A9-80AC-489F-AA0A-EF5BF1E12835}"/>
    <hyperlink ref="D17" r:id="rId7" xr:uid="{D42240D2-C196-4E5A-B67E-75B79DCE64BF}"/>
    <hyperlink ref="D22" r:id="rId8" xr:uid="{37091CC1-6FD3-4B0A-8E88-91ABF5AB9EC1}"/>
    <hyperlink ref="D23" r:id="rId9" xr:uid="{33CA56F4-E874-4077-86A0-69318CAB5A52}"/>
    <hyperlink ref="D24" r:id="rId10" xr:uid="{CD955B31-BC23-4991-9CD0-04540902556A}"/>
    <hyperlink ref="D30" r:id="rId11" xr:uid="{5BA189A6-BFB2-42F5-999D-E7D68FCAD8FC}"/>
    <hyperlink ref="D31" r:id="rId12" xr:uid="{BD5DDAE5-BD36-4A96-B6CC-C74679055765}"/>
    <hyperlink ref="D21" r:id="rId13" xr:uid="{45BF55C8-51F6-4A34-9D09-D5F7535F6FAE}"/>
    <hyperlink ref="D19" r:id="rId14" xr:uid="{E8CF251D-232F-41B1-B307-46B0A2512677}"/>
    <hyperlink ref="D28" r:id="rId15" location="gid=1287011772" xr:uid="{956724CA-2387-43E5-8917-4BEBAA7CA0BB}"/>
    <hyperlink ref="D29" r:id="rId16" location="gid=2009373905" xr:uid="{FF4962E5-2E2A-45E5-9AA9-028774C90E92}"/>
    <hyperlink ref="D34" r:id="rId17" xr:uid="{96CBFC34-CB53-4DC9-9936-C36D5FFA226E}"/>
    <hyperlink ref="D35" r:id="rId18" xr:uid="{2097B67F-DF43-435D-AC1F-C22070DE489D}"/>
    <hyperlink ref="D36" r:id="rId19" xr:uid="{235E9D0A-1268-4EB0-8143-2954498A10C8}"/>
    <hyperlink ref="D33" r:id="rId20" xr:uid="{F4553B6C-1C91-48C1-88F3-09BCBB9A7FC0}"/>
    <hyperlink ref="D37" r:id="rId21" xr:uid="{19469839-960D-4F0B-A892-45E299E9F840}"/>
    <hyperlink ref="D39" r:id="rId22" xr:uid="{E954E77E-5E49-42B2-BBDC-668938FD1303}"/>
    <hyperlink ref="D38" r:id="rId23" xr:uid="{AFF5E05C-B828-479A-A09A-7084F3F87C50}"/>
    <hyperlink ref="D13" r:id="rId24" xr:uid="{2FA02E32-4723-420F-B281-CF1AE932351A}"/>
    <hyperlink ref="D15" r:id="rId25" xr:uid="{047A6F16-203A-48A8-9F6F-67249379FC03}"/>
    <hyperlink ref="D14" r:id="rId26" xr:uid="{351C65E9-2195-4D25-8175-B5E78521741B}"/>
    <hyperlink ref="D7" r:id="rId27" xr:uid="{77138962-A0C2-4BF9-806A-CD45E53A6101}"/>
    <hyperlink ref="D20" r:id="rId28" xr:uid="{FD561894-D3C5-4D59-A83E-93300ADD17D3}"/>
    <hyperlink ref="D25" r:id="rId29" xr:uid="{A0410862-E7A5-470C-9CFA-DFADF16BA899}"/>
    <hyperlink ref="D26" r:id="rId30" xr:uid="{969D07C6-FB23-499D-8B06-9BD92A5FC0C2}"/>
    <hyperlink ref="D27" r:id="rId31" xr:uid="{4C461112-3310-4F59-9D11-FC5FF32C8321}"/>
    <hyperlink ref="D18:F18" r:id="rId32" display="https://www.anla.gov.co/eureka/" xr:uid="{8AF4FA58-ED19-4CC5-88B5-B49A47C68389}"/>
  </hyperlinks>
  <pageMargins left="0.7" right="0.7" top="0.75" bottom="0.75" header="0.3" footer="0.3"/>
  <pageSetup orientation="portrait" r:id="rId33"/>
  <drawing r:id="rId3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F21FB19D0557442A750142208FD0D9C" ma:contentTypeVersion="16" ma:contentTypeDescription="Crear nuevo documento." ma:contentTypeScope="" ma:versionID="c94721e78bec7f7b7495bfde45e35037">
  <xsd:schema xmlns:xsd="http://www.w3.org/2001/XMLSchema" xmlns:xs="http://www.w3.org/2001/XMLSchema" xmlns:p="http://schemas.microsoft.com/office/2006/metadata/properties" xmlns:ns2="52c2ab28-9cfe-4221-9362-590f60c9f931" xmlns:ns3="2156d7f8-2e8e-4dd8-bb50-b8ebe2acf6c2" xmlns:ns4="fde91536-cb6a-48c8-a1c9-f59bb520eba1" targetNamespace="http://schemas.microsoft.com/office/2006/metadata/properties" ma:root="true" ma:fieldsID="4bd18d3526b5354a957f719ae61b399a" ns2:_="" ns3:_="" ns4:_="">
    <xsd:import namespace="52c2ab28-9cfe-4221-9362-590f60c9f931"/>
    <xsd:import namespace="2156d7f8-2e8e-4dd8-bb50-b8ebe2acf6c2"/>
    <xsd:import namespace="fde91536-cb6a-48c8-a1c9-f59bb520eba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GenerationTime" minOccurs="0"/>
                <xsd:element ref="ns2:MediaServiceEventHashCode" minOccurs="0"/>
                <xsd:element ref="ns2:MediaServiceDateTaken" minOccurs="0"/>
                <xsd:element ref="ns2:MediaServiceOCR"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c2ab28-9cfe-4221-9362-590f60c9f9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eca7b523-58f5-4d52-b53c-05f253e3dcf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156d7f8-2e8e-4dd8-bb50-b8ebe2acf6c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e91536-cb6a-48c8-a1c9-f59bb520eba1"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c9ca5969-8c88-4e19-a628-8bc92705cad8}" ma:internalName="TaxCatchAll" ma:showField="CatchAllData" ma:web="2156d7f8-2e8e-4dd8-bb50-b8ebe2acf6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de91536-cb6a-48c8-a1c9-f59bb520eba1" xsi:nil="true"/>
    <lcf76f155ced4ddcb4097134ff3c332f xmlns="52c2ab28-9cfe-4221-9362-590f60c9f93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B3E1B4-B90E-4900-8A45-F1F411B7C8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c2ab28-9cfe-4221-9362-590f60c9f931"/>
    <ds:schemaRef ds:uri="2156d7f8-2e8e-4dd8-bb50-b8ebe2acf6c2"/>
    <ds:schemaRef ds:uri="fde91536-cb6a-48c8-a1c9-f59bb520eb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9C8E07-D7C8-42D3-8D53-69669D6746EC}">
  <ds:schemaRefs>
    <ds:schemaRef ds:uri="http://schemas.microsoft.com/office/2006/metadata/properties"/>
    <ds:schemaRef ds:uri="http://schemas.microsoft.com/office/infopath/2007/PartnerControls"/>
    <ds:schemaRef ds:uri="fde91536-cb6a-48c8-a1c9-f59bb520eba1"/>
    <ds:schemaRef ds:uri="52c2ab28-9cfe-4221-9362-590f60c9f931"/>
  </ds:schemaRefs>
</ds:datastoreItem>
</file>

<file path=customXml/itemProps3.xml><?xml version="1.0" encoding="utf-8"?>
<ds:datastoreItem xmlns:ds="http://schemas.openxmlformats.org/officeDocument/2006/customXml" ds:itemID="{24E63323-E977-49EE-BC96-5C0121881360}">
  <ds:schemaRefs>
    <ds:schemaRef ds:uri="http://schemas.microsoft.com/sharepoint/v3/contenttype/forms"/>
  </ds:schemaRefs>
</ds:datastoreItem>
</file>

<file path=docMetadata/LabelInfo.xml><?xml version="1.0" encoding="utf-8"?>
<clbl:labelList xmlns:clbl="http://schemas.microsoft.com/office/2020/mipLabelMetadata">
  <clbl:label id="{6ebbfa72-b3b6-4c1f-8b23-058d4f67f013}" enabled="1" method="Privileged" siteId="{bf1ce8b5-5d39-4bc5-ad6e-07b3e4d7d67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REQUISITOS LEGALES</vt:lpstr>
      <vt:lpstr>ÍTEM TEMÁTICAS</vt:lpstr>
      <vt:lpstr>INDICADOR CUMPLIMIENTO</vt:lpstr>
      <vt:lpstr>FUENTES DE CONSULTA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YIRMI PAOLA FIGUEROA OSORIO</cp:lastModifiedBy>
  <cp:revision/>
  <dcterms:created xsi:type="dcterms:W3CDTF">2021-12-16T13:10:32Z</dcterms:created>
  <dcterms:modified xsi:type="dcterms:W3CDTF">2026-05-25T21:41:46Z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0x0101005F21FB19D0557442A750142208FD0D9C</vt:lpwstr>
  </property>
  <property fmtid="{D5CDD505-2E9C-101B-9397-08002B2CF9AE}" pid="3" name="MediaServiceImageTags">
    <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y fmtid="{D5CDD505-2E9C-101B-9397-08002B2CF9AE}" pid="6" name="MSIP_Label_86cab09b-e61a-4c01-96e7-67fc9e3d8cd5_Enabled">
    <vt:lpwstr>True</vt:lpwstr>
  </property>
  <property fmtid="{D5CDD505-2E9C-101B-9397-08002B2CF9AE}" pid="7" name="MSIP_Label_86cab09b-e61a-4c01-96e7-67fc9e3d8cd5_SiteId">
    <vt:lpwstr>bf1ce8b5-5d39-4bc5-ad6e-07b3e4d7d67a</vt:lpwstr>
  </property>
  <property fmtid="{D5CDD505-2E9C-101B-9397-08002B2CF9AE}" pid="8" name="MSIP_Label_86cab09b-e61a-4c01-96e7-67fc9e3d8cd5_SetDate">
    <vt:lpwstr>2024-07-31T21:19:14Z</vt:lpwstr>
  </property>
  <property fmtid="{D5CDD505-2E9C-101B-9397-08002B2CF9AE}" pid="9" name="MSIP_Label_86cab09b-e61a-4c01-96e7-67fc9e3d8cd5_Name">
    <vt:lpwstr>Private \ Todos los Empleados</vt:lpwstr>
  </property>
  <property fmtid="{D5CDD505-2E9C-101B-9397-08002B2CF9AE}" pid="10" name="MSIP_Label_86cab09b-e61a-4c01-96e7-67fc9e3d8cd5_Extended_MSFT_Method">
    <vt:lpwstr>Standard</vt:lpwstr>
  </property>
</Properties>
</file>